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himss.sharepoint.com/sites/GR-InformaticsMegaTeam/Shared Documents/Informatics/IIP/Project Team/02-IIP Testing &amp; Recognition/01-Modular/01 - Test Plan/"/>
    </mc:Choice>
  </mc:AlternateContent>
  <xr:revisionPtr revIDLastSave="129" documentId="8_{4AD66D2D-3986-4A64-849A-A788FAB06F78}" xr6:coauthVersionLast="47" xr6:coauthVersionMax="47" xr10:uidLastSave="{D32AC2D4-806D-434B-A1C8-FA931CCE9B6A}"/>
  <bookViews>
    <workbookView minimized="1" xWindow="30270" yWindow="-150" windowWidth="21600" windowHeight="11265" xr2:uid="{94769A31-59FE-4B12-A7A9-881D1365795E}"/>
  </bookViews>
  <sheets>
    <sheet name="Lance Gaige Duncan" sheetId="16" r:id="rId1"/>
    <sheet name="1st Forecast (3.4.1)" sheetId="1" state="hidden" r:id="rId2"/>
    <sheet name="2nd Forecast (3.9.1)" sheetId="18" state="hidden" r:id="rId3"/>
    <sheet name="dates location" sheetId="3" state="hidden" r:id="rId4"/>
    <sheet name="CDSi4.48-COVID19" sheetId="4" state="hidden" r:id="rId5"/>
    <sheet name="CDSi4.48-DTaP" sheetId="5" state="hidden" r:id="rId6"/>
    <sheet name="CDSi4.48-HepA" sheetId="6" state="hidden" r:id="rId7"/>
    <sheet name="CDSi4.48-HepB" sheetId="7" state="hidden" r:id="rId8"/>
    <sheet name="CDSi4.48-Hib" sheetId="8" state="hidden" r:id="rId9"/>
    <sheet name="CDSi4.48-HPV" sheetId="9" state="hidden" r:id="rId10"/>
    <sheet name="CDSi4.48-MMR" sheetId="10" state="hidden" r:id="rId11"/>
    <sheet name="CDSi4.48-Influenza" sheetId="11" state="hidden" r:id="rId12"/>
    <sheet name="CDSi4.48-Polio" sheetId="12" state="hidden" r:id="rId13"/>
    <sheet name="CDSi4.48-Pneumococcal" sheetId="13" state="hidden" r:id="rId14"/>
    <sheet name="CDSi4.48-Rotavirus" sheetId="14" state="hidden" r:id="rId15"/>
    <sheet name="CDSi4.48-Varicella chldhd2-dose" sheetId="17" state="hidden" r:id="rId16"/>
  </sheets>
  <definedNames>
    <definedName name="Contents">#REF!</definedName>
    <definedName name="Desc">#REF!</definedName>
    <definedName name="Details">#REF!</definedName>
    <definedName name="Evaluation">#REF!</definedName>
    <definedName name="FromArray_1">_xlfn.ANCHORARRAY(#REF!)</definedName>
    <definedName name="HL7Data">#REF!</definedName>
    <definedName name="HLSEVEN">#REF!</definedName>
    <definedName name="Metadata">#REF!</definedName>
    <definedName name="_xlnm.Print_Area" localSheetId="1">'1st Forecast (3.4.1)'!#REF!</definedName>
    <definedName name="_xlnm.Print_Area" localSheetId="2">'2nd Forecast (3.9.1)'!#REF!</definedName>
    <definedName name="_xlnm.Print_Area" localSheetId="0">'Lance Gaige Duncan'!$A$1:$I$138</definedName>
    <definedName name="t">#REF!</definedName>
    <definedName name="TestData">#REF!</definedName>
    <definedName name="TestSto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8" l="1"/>
  <c r="C30" i="18"/>
  <c r="B30" i="18"/>
  <c r="D27" i="18"/>
  <c r="C27" i="18"/>
  <c r="B27" i="18"/>
  <c r="D22" i="18"/>
  <c r="C22" i="18"/>
  <c r="B22" i="18"/>
  <c r="E138" i="16"/>
  <c r="E134" i="16"/>
  <c r="E133" i="16"/>
  <c r="E130" i="16"/>
  <c r="E128" i="16"/>
  <c r="B123" i="16"/>
  <c r="C33" i="18" l="1"/>
  <c r="D33" i="18"/>
  <c r="B33" i="18"/>
  <c r="D63" i="18"/>
  <c r="E89" i="18"/>
  <c r="D20" i="18" l="1"/>
  <c r="C99" i="18" s="1"/>
  <c r="C20" i="18"/>
  <c r="B20" i="18"/>
  <c r="C47" i="18" s="1"/>
  <c r="B19" i="18"/>
  <c r="D46" i="18" s="1"/>
  <c r="D19" i="18"/>
  <c r="B98" i="18" s="1"/>
  <c r="C19" i="18"/>
  <c r="D72" i="18" s="1"/>
  <c r="A141" i="18"/>
  <c r="A140" i="18"/>
  <c r="A138" i="18"/>
  <c r="A137" i="18"/>
  <c r="A135" i="18"/>
  <c r="A134" i="18"/>
  <c r="A130" i="18"/>
  <c r="A129" i="18"/>
  <c r="A123" i="18"/>
  <c r="A122" i="18"/>
  <c r="D31" i="1"/>
  <c r="F31" i="1" s="1"/>
  <c r="G31" i="1" s="1"/>
  <c r="E31" i="1"/>
  <c r="D32" i="1"/>
  <c r="E32" i="1"/>
  <c r="F32" i="1"/>
  <c r="G32" i="1"/>
  <c r="D34" i="1"/>
  <c r="F34" i="1" s="1"/>
  <c r="G34" i="1" s="1"/>
  <c r="E34" i="1"/>
  <c r="D35" i="1"/>
  <c r="E35" i="1"/>
  <c r="F35" i="1"/>
  <c r="G35" i="1" s="1"/>
  <c r="D36" i="1"/>
  <c r="F36" i="1" s="1"/>
  <c r="G36" i="1" s="1"/>
  <c r="E36" i="1"/>
  <c r="D37" i="1"/>
  <c r="F37" i="1" s="1"/>
  <c r="G37" i="1" s="1"/>
  <c r="E37" i="1"/>
  <c r="D38" i="1"/>
  <c r="E38" i="1"/>
  <c r="F38" i="1"/>
  <c r="G38" i="1"/>
  <c r="D39" i="1"/>
  <c r="F39" i="1" s="1"/>
  <c r="G39" i="1" s="1"/>
  <c r="E39" i="1"/>
  <c r="D40" i="1"/>
  <c r="F40" i="1" s="1"/>
  <c r="G40" i="1" s="1"/>
  <c r="E40" i="1"/>
  <c r="D41" i="1"/>
  <c r="E41" i="1"/>
  <c r="F41" i="1"/>
  <c r="G41" i="1"/>
  <c r="D42" i="1"/>
  <c r="F42" i="1" s="1"/>
  <c r="G42" i="1" s="1"/>
  <c r="E42" i="1"/>
  <c r="G30" i="1"/>
  <c r="F30" i="1"/>
  <c r="E30" i="1"/>
  <c r="D30" i="1"/>
  <c r="C31" i="1"/>
  <c r="C32" i="1"/>
  <c r="C34" i="1"/>
  <c r="C35" i="1"/>
  <c r="C36" i="1"/>
  <c r="C37" i="1"/>
  <c r="C38" i="1"/>
  <c r="C39" i="1"/>
  <c r="C40" i="1"/>
  <c r="C41" i="1"/>
  <c r="C42" i="1"/>
  <c r="C30" i="1"/>
  <c r="B31" i="1"/>
  <c r="B32" i="1"/>
  <c r="B34" i="1"/>
  <c r="B35" i="1"/>
  <c r="B36" i="1"/>
  <c r="B37" i="1"/>
  <c r="B38" i="1"/>
  <c r="B39" i="1"/>
  <c r="B40" i="1"/>
  <c r="B41" i="1"/>
  <c r="B42" i="1"/>
  <c r="B30" i="1"/>
  <c r="B112" i="18"/>
  <c r="D34" i="18"/>
  <c r="C34" i="18"/>
  <c r="B86" i="18"/>
  <c r="B34" i="18"/>
  <c r="D31" i="18"/>
  <c r="C31" i="18"/>
  <c r="B31" i="18"/>
  <c r="B109" i="18"/>
  <c r="B83" i="18"/>
  <c r="B106" i="18"/>
  <c r="D28" i="18"/>
  <c r="C28" i="18"/>
  <c r="B28" i="18"/>
  <c r="D23" i="18"/>
  <c r="C23" i="18"/>
  <c r="B23" i="18"/>
  <c r="B101" i="18"/>
  <c r="D75" i="18"/>
  <c r="F75" i="18" s="1"/>
  <c r="B16" i="18"/>
  <c r="C16" i="18"/>
  <c r="D16" i="18"/>
  <c r="D15" i="18"/>
  <c r="B94" i="18" s="1"/>
  <c r="C15" i="18"/>
  <c r="D68" i="18" s="1"/>
  <c r="B15" i="18"/>
  <c r="D42" i="18" s="1"/>
  <c r="A43" i="18"/>
  <c r="A42" i="18"/>
  <c r="A50" i="18"/>
  <c r="A49" i="18"/>
  <c r="A55" i="18"/>
  <c r="A54" i="18"/>
  <c r="A61" i="18"/>
  <c r="A60" i="18"/>
  <c r="A58" i="18"/>
  <c r="A57" i="18"/>
  <c r="A69" i="18"/>
  <c r="A68" i="18"/>
  <c r="A76" i="18"/>
  <c r="A75" i="18"/>
  <c r="A81" i="18"/>
  <c r="A80" i="18"/>
  <c r="A84" i="18"/>
  <c r="A83" i="18"/>
  <c r="A95" i="18"/>
  <c r="A94" i="18"/>
  <c r="A87" i="18"/>
  <c r="A86" i="18"/>
  <c r="A113" i="18"/>
  <c r="A112" i="18"/>
  <c r="A110" i="18"/>
  <c r="A109" i="18"/>
  <c r="A107" i="18"/>
  <c r="A106" i="18"/>
  <c r="A102" i="18"/>
  <c r="A101" i="18"/>
  <c r="A142" i="18"/>
  <c r="A139" i="18"/>
  <c r="A136" i="18"/>
  <c r="A133" i="18"/>
  <c r="A132" i="18"/>
  <c r="A131" i="18"/>
  <c r="A128" i="18"/>
  <c r="A127" i="18"/>
  <c r="A126" i="18"/>
  <c r="A125" i="18"/>
  <c r="A124" i="18"/>
  <c r="A121" i="18"/>
  <c r="A120" i="18"/>
  <c r="A114" i="18"/>
  <c r="A111" i="18"/>
  <c r="A108" i="18"/>
  <c r="A105" i="18"/>
  <c r="A104" i="18"/>
  <c r="A103" i="18"/>
  <c r="A100" i="18"/>
  <c r="A99" i="18"/>
  <c r="A98" i="18"/>
  <c r="A97" i="18"/>
  <c r="A96" i="18"/>
  <c r="A93" i="18"/>
  <c r="A92" i="18"/>
  <c r="A88" i="18"/>
  <c r="A85" i="18"/>
  <c r="A82" i="18"/>
  <c r="A79" i="18"/>
  <c r="A78" i="18"/>
  <c r="A77" i="18"/>
  <c r="A74" i="18"/>
  <c r="A73" i="18"/>
  <c r="A72" i="18"/>
  <c r="A71" i="18"/>
  <c r="A70" i="18"/>
  <c r="A67" i="18"/>
  <c r="A66" i="18"/>
  <c r="G65" i="18"/>
  <c r="G91" i="18" s="1"/>
  <c r="F65" i="18"/>
  <c r="F91" i="18" s="1"/>
  <c r="E65" i="18"/>
  <c r="E91" i="18" s="1"/>
  <c r="D65" i="18"/>
  <c r="D91" i="18" s="1"/>
  <c r="C65" i="18"/>
  <c r="C91" i="18" s="1"/>
  <c r="B65" i="18"/>
  <c r="B91" i="18" s="1"/>
  <c r="A62" i="18"/>
  <c r="A59" i="18"/>
  <c r="A56" i="18"/>
  <c r="A53" i="18"/>
  <c r="A52" i="18"/>
  <c r="A51" i="18"/>
  <c r="A48" i="18"/>
  <c r="A47" i="18"/>
  <c r="A46" i="18"/>
  <c r="A45" i="18"/>
  <c r="A44" i="18"/>
  <c r="A41" i="18"/>
  <c r="A40" i="18"/>
  <c r="D35" i="18"/>
  <c r="D114" i="18" s="1"/>
  <c r="C35" i="18"/>
  <c r="B35" i="18"/>
  <c r="D25" i="18"/>
  <c r="B104" i="18" s="1"/>
  <c r="C25" i="18"/>
  <c r="B25" i="18"/>
  <c r="D24" i="18"/>
  <c r="C24" i="18"/>
  <c r="B77" i="18" s="1"/>
  <c r="B24" i="18"/>
  <c r="D17" i="18"/>
  <c r="B96" i="18" s="1"/>
  <c r="C17" i="18"/>
  <c r="B70" i="18" s="1"/>
  <c r="B17" i="18"/>
  <c r="D13" i="18"/>
  <c r="B92" i="18" s="1"/>
  <c r="C13" i="18"/>
  <c r="B13" i="18"/>
  <c r="B5" i="18"/>
  <c r="B115" i="16"/>
  <c r="B112" i="16"/>
  <c r="B109" i="16"/>
  <c r="B106" i="16"/>
  <c r="B103" i="16"/>
  <c r="B99" i="16"/>
  <c r="A80" i="16"/>
  <c r="A86" i="16"/>
  <c r="C62" i="1"/>
  <c r="B62" i="1"/>
  <c r="D86" i="1"/>
  <c r="D70" i="16" s="1"/>
  <c r="D90" i="1"/>
  <c r="D74" i="16" s="1"/>
  <c r="D79" i="1"/>
  <c r="D65" i="16" s="1"/>
  <c r="E79" i="1"/>
  <c r="D62" i="1"/>
  <c r="E62" i="1" s="1"/>
  <c r="B5" i="1"/>
  <c r="A91" i="1"/>
  <c r="A90" i="1"/>
  <c r="A89" i="1"/>
  <c r="A88" i="1"/>
  <c r="A87" i="1"/>
  <c r="A86" i="1"/>
  <c r="A85" i="1"/>
  <c r="A84" i="1"/>
  <c r="A83" i="1"/>
  <c r="A82" i="1"/>
  <c r="A81" i="1"/>
  <c r="A80" i="1"/>
  <c r="A79" i="1"/>
  <c r="C66" i="1"/>
  <c r="C67" i="1"/>
  <c r="B68" i="1"/>
  <c r="C55" i="1"/>
  <c r="C56" i="1"/>
  <c r="A74" i="1"/>
  <c r="A73" i="1"/>
  <c r="A72" i="1"/>
  <c r="A71" i="1"/>
  <c r="A70" i="1"/>
  <c r="A69" i="1"/>
  <c r="A68" i="1"/>
  <c r="A67" i="1"/>
  <c r="A66" i="1"/>
  <c r="A65" i="1"/>
  <c r="A64" i="1"/>
  <c r="A63" i="1"/>
  <c r="A62" i="1"/>
  <c r="E55" i="1"/>
  <c r="D55" i="1"/>
  <c r="F54" i="1"/>
  <c r="G54" i="1" s="1"/>
  <c r="B51" i="1"/>
  <c r="C45" i="1"/>
  <c r="C61" i="1" s="1"/>
  <c r="D45" i="1"/>
  <c r="D61" i="1" s="1"/>
  <c r="E45" i="1"/>
  <c r="E61" i="1" s="1"/>
  <c r="F45" i="1"/>
  <c r="F61" i="1" s="1"/>
  <c r="G45" i="1"/>
  <c r="G61" i="1" s="1"/>
  <c r="B45" i="1"/>
  <c r="B61" i="1" s="1"/>
  <c r="A58" i="1"/>
  <c r="A57" i="1"/>
  <c r="A56" i="1"/>
  <c r="A55" i="1"/>
  <c r="A54" i="1"/>
  <c r="A53" i="1"/>
  <c r="A52" i="1"/>
  <c r="A51" i="1"/>
  <c r="A50" i="1"/>
  <c r="A49" i="1"/>
  <c r="A48" i="1"/>
  <c r="A47" i="1"/>
  <c r="A46" i="1"/>
  <c r="A42" i="1"/>
  <c r="A41" i="1"/>
  <c r="A40" i="1"/>
  <c r="A39" i="1"/>
  <c r="A38" i="1"/>
  <c r="A37" i="1"/>
  <c r="A36" i="1"/>
  <c r="A35" i="1"/>
  <c r="A34" i="1"/>
  <c r="A33" i="1"/>
  <c r="A32" i="1"/>
  <c r="A31" i="1"/>
  <c r="A30" i="1"/>
  <c r="D25" i="1"/>
  <c r="B74" i="1" s="1"/>
  <c r="C25" i="1"/>
  <c r="C58" i="1" s="1"/>
  <c r="B25" i="1"/>
  <c r="D17" i="1"/>
  <c r="D66" i="1" s="1"/>
  <c r="D18" i="1"/>
  <c r="D67" i="1" s="1"/>
  <c r="C18" i="1"/>
  <c r="C51" i="1" s="1"/>
  <c r="B18" i="1"/>
  <c r="F51" i="1" s="1"/>
  <c r="G51" i="1" s="1"/>
  <c r="B17" i="1"/>
  <c r="C17" i="1"/>
  <c r="C50" i="1" s="1"/>
  <c r="B19" i="1"/>
  <c r="C19" i="1"/>
  <c r="D52" i="1" s="1"/>
  <c r="D19" i="1"/>
  <c r="C68" i="1" s="1"/>
  <c r="B20" i="1"/>
  <c r="C20" i="1"/>
  <c r="C53" i="1" s="1"/>
  <c r="D20" i="1"/>
  <c r="B15" i="1"/>
  <c r="B14" i="1"/>
  <c r="B23" i="1"/>
  <c r="B22" i="1"/>
  <c r="B21" i="1"/>
  <c r="C14" i="1"/>
  <c r="C47" i="1" s="1"/>
  <c r="C15" i="1"/>
  <c r="C48" i="1" s="1"/>
  <c r="C21" i="1"/>
  <c r="B54" i="1" s="1"/>
  <c r="C22" i="1"/>
  <c r="B55" i="1" s="1"/>
  <c r="C23" i="1"/>
  <c r="E56" i="1" s="1"/>
  <c r="D23" i="1"/>
  <c r="B72" i="1" s="1"/>
  <c r="D22" i="1"/>
  <c r="C71" i="1" s="1"/>
  <c r="D21" i="1"/>
  <c r="C70" i="1" s="1"/>
  <c r="D15" i="1"/>
  <c r="D64" i="1" s="1"/>
  <c r="D14" i="1"/>
  <c r="B63" i="1" s="1"/>
  <c r="D13" i="1"/>
  <c r="C13" i="1"/>
  <c r="C46" i="1" s="1"/>
  <c r="B13" i="1"/>
  <c r="D24" i="1"/>
  <c r="C24" i="1"/>
  <c r="E57" i="1" s="1"/>
  <c r="B24" i="1"/>
  <c r="B17" i="16"/>
  <c r="B63" i="16" l="1"/>
  <c r="B124" i="16"/>
  <c r="D95" i="18"/>
  <c r="B54" i="18"/>
  <c r="D54" i="18"/>
  <c r="F54" i="18" s="1"/>
  <c r="G54" i="18" s="1"/>
  <c r="B40" i="18"/>
  <c r="D40" i="18"/>
  <c r="B69" i="18"/>
  <c r="D69" i="18"/>
  <c r="B80" i="18"/>
  <c r="D80" i="18"/>
  <c r="F80" i="18" s="1"/>
  <c r="B113" i="18"/>
  <c r="B73" i="18"/>
  <c r="B50" i="18"/>
  <c r="D50" i="18"/>
  <c r="C58" i="18"/>
  <c r="D58" i="18"/>
  <c r="B76" i="18"/>
  <c r="D76" i="18"/>
  <c r="D86" i="18"/>
  <c r="F86" i="18" s="1"/>
  <c r="C66" i="18"/>
  <c r="D66" i="18"/>
  <c r="C43" i="18"/>
  <c r="D43" i="18"/>
  <c r="B88" i="18"/>
  <c r="C88" i="18"/>
  <c r="B49" i="18"/>
  <c r="D49" i="18"/>
  <c r="F49" i="18" s="1"/>
  <c r="G49" i="18" s="1"/>
  <c r="D51" i="18"/>
  <c r="F51" i="18" s="1"/>
  <c r="G51" i="18" s="1"/>
  <c r="D102" i="18"/>
  <c r="F102" i="18" s="1"/>
  <c r="G102" i="18" s="1"/>
  <c r="B110" i="18"/>
  <c r="C46" i="18"/>
  <c r="B62" i="18"/>
  <c r="D62" i="18"/>
  <c r="F62" i="18" s="1"/>
  <c r="G62" i="18" s="1"/>
  <c r="D55" i="18"/>
  <c r="F55" i="18" s="1"/>
  <c r="G55" i="18" s="1"/>
  <c r="D60" i="18"/>
  <c r="F60" i="18" s="1"/>
  <c r="G60" i="18" s="1"/>
  <c r="C44" i="18"/>
  <c r="D44" i="18"/>
  <c r="D131" i="18"/>
  <c r="D133" i="16" s="1"/>
  <c r="D103" i="18"/>
  <c r="C103" i="18"/>
  <c r="B103" i="18"/>
  <c r="E68" i="18"/>
  <c r="F68" i="18"/>
  <c r="G68" i="18" s="1"/>
  <c r="D61" i="18"/>
  <c r="F61" i="18" s="1"/>
  <c r="G61" i="18" s="1"/>
  <c r="B47" i="18"/>
  <c r="D47" i="18"/>
  <c r="C57" i="18"/>
  <c r="D57" i="18"/>
  <c r="F57" i="18" s="1"/>
  <c r="G57" i="18" s="1"/>
  <c r="J141" i="18"/>
  <c r="J138" i="18"/>
  <c r="J130" i="18"/>
  <c r="J135" i="18"/>
  <c r="J123" i="18"/>
  <c r="J127" i="18"/>
  <c r="D52" i="18"/>
  <c r="F52" i="18" s="1"/>
  <c r="G52" i="18" s="1"/>
  <c r="B107" i="18"/>
  <c r="F72" i="18"/>
  <c r="G72" i="18" s="1"/>
  <c r="E72" i="18"/>
  <c r="F42" i="18"/>
  <c r="G42" i="18" s="1"/>
  <c r="F44" i="18"/>
  <c r="G44" i="18" s="1"/>
  <c r="E54" i="18"/>
  <c r="B75" i="18"/>
  <c r="B55" i="18"/>
  <c r="B78" i="18"/>
  <c r="B114" i="18"/>
  <c r="E44" i="18"/>
  <c r="B43" i="18"/>
  <c r="B66" i="18"/>
  <c r="C102" i="18"/>
  <c r="B72" i="18"/>
  <c r="C54" i="18"/>
  <c r="B87" i="18"/>
  <c r="B68" i="18"/>
  <c r="B102" i="18"/>
  <c r="B42" i="18"/>
  <c r="C52" i="18"/>
  <c r="C95" i="18"/>
  <c r="D123" i="18" s="1"/>
  <c r="B84" i="18"/>
  <c r="B95" i="18"/>
  <c r="C40" i="18"/>
  <c r="B81" i="18"/>
  <c r="C114" i="18"/>
  <c r="E95" i="18"/>
  <c r="F95" i="18"/>
  <c r="G95" i="18" s="1"/>
  <c r="F114" i="18"/>
  <c r="E114" i="18"/>
  <c r="E102" i="18"/>
  <c r="B58" i="18"/>
  <c r="B46" i="18"/>
  <c r="C42" i="18"/>
  <c r="E55" i="18"/>
  <c r="E50" i="18"/>
  <c r="E46" i="18"/>
  <c r="F40" i="18"/>
  <c r="G40" i="18" s="1"/>
  <c r="D87" i="18"/>
  <c r="D84" i="18"/>
  <c r="D81" i="18"/>
  <c r="D78" i="18"/>
  <c r="F78" i="18" s="1"/>
  <c r="G78" i="18" s="1"/>
  <c r="B57" i="18"/>
  <c r="B44" i="18"/>
  <c r="C55" i="18"/>
  <c r="F50" i="18"/>
  <c r="G50" i="18" s="1"/>
  <c r="F46" i="18"/>
  <c r="G46" i="18" s="1"/>
  <c r="E40" i="18"/>
  <c r="C87" i="18"/>
  <c r="C84" i="18"/>
  <c r="C81" i="18"/>
  <c r="C78" i="18"/>
  <c r="C75" i="18"/>
  <c r="C72" i="18"/>
  <c r="C68" i="18"/>
  <c r="D99" i="18"/>
  <c r="B99" i="18"/>
  <c r="C51" i="18"/>
  <c r="E62" i="18"/>
  <c r="E58" i="18"/>
  <c r="E49" i="18"/>
  <c r="D83" i="18"/>
  <c r="D77" i="18"/>
  <c r="F77" i="18" s="1"/>
  <c r="G77" i="18" s="1"/>
  <c r="D70" i="18"/>
  <c r="F70" i="18" s="1"/>
  <c r="G70" i="18" s="1"/>
  <c r="C50" i="18"/>
  <c r="F58" i="18"/>
  <c r="G58" i="18" s="1"/>
  <c r="F66" i="18"/>
  <c r="G66" i="18" s="1"/>
  <c r="C86" i="18"/>
  <c r="C83" i="18"/>
  <c r="C80" i="18"/>
  <c r="C77" i="18"/>
  <c r="C70" i="18"/>
  <c r="D113" i="18"/>
  <c r="D110" i="18"/>
  <c r="D107" i="18"/>
  <c r="D104" i="18"/>
  <c r="E104" i="18" s="1"/>
  <c r="D101" i="18"/>
  <c r="D98" i="18"/>
  <c r="D94" i="18"/>
  <c r="B52" i="18"/>
  <c r="C62" i="18"/>
  <c r="C49" i="18"/>
  <c r="E57" i="18"/>
  <c r="E43" i="18"/>
  <c r="C113" i="18"/>
  <c r="C110" i="18"/>
  <c r="C107" i="18"/>
  <c r="C104" i="18"/>
  <c r="C101" i="18"/>
  <c r="C98" i="18"/>
  <c r="C94" i="18"/>
  <c r="B51" i="18"/>
  <c r="C61" i="18"/>
  <c r="F43" i="18"/>
  <c r="G43" i="18" s="1"/>
  <c r="C60" i="18"/>
  <c r="E61" i="18"/>
  <c r="E52" i="18"/>
  <c r="E47" i="18"/>
  <c r="E42" i="18"/>
  <c r="D88" i="18"/>
  <c r="D73" i="18"/>
  <c r="B61" i="18"/>
  <c r="F47" i="18"/>
  <c r="G47" i="18" s="1"/>
  <c r="C76" i="18"/>
  <c r="C73" i="18"/>
  <c r="C69" i="18"/>
  <c r="C92" i="18"/>
  <c r="D112" i="18"/>
  <c r="D109" i="18"/>
  <c r="D106" i="18"/>
  <c r="D96" i="18"/>
  <c r="B60" i="18"/>
  <c r="E60" i="18"/>
  <c r="E51" i="18"/>
  <c r="D92" i="18"/>
  <c r="E92" i="18" s="1"/>
  <c r="C112" i="18"/>
  <c r="C109" i="18"/>
  <c r="C106" i="18"/>
  <c r="C96" i="18"/>
  <c r="D120" i="18"/>
  <c r="D128" i="16" s="1"/>
  <c r="F62" i="1"/>
  <c r="G62" i="1" s="1"/>
  <c r="E53" i="1"/>
  <c r="C64" i="1"/>
  <c r="D63" i="1"/>
  <c r="F63" i="1" s="1"/>
  <c r="B53" i="1"/>
  <c r="F53" i="1"/>
  <c r="G53" i="1" s="1"/>
  <c r="B71" i="1"/>
  <c r="B70" i="1"/>
  <c r="D53" i="1"/>
  <c r="B67" i="1"/>
  <c r="F52" i="1"/>
  <c r="G52" i="1" s="1"/>
  <c r="F64" i="1"/>
  <c r="E64" i="1"/>
  <c r="E67" i="1"/>
  <c r="F67" i="1"/>
  <c r="F66" i="1"/>
  <c r="E66" i="1"/>
  <c r="G66" i="1" s="1"/>
  <c r="C57" i="1"/>
  <c r="B52" i="1"/>
  <c r="D54" i="1"/>
  <c r="E52" i="1"/>
  <c r="C54" i="1"/>
  <c r="C63" i="1"/>
  <c r="B48" i="1"/>
  <c r="D51" i="1"/>
  <c r="E51" i="1"/>
  <c r="B66" i="1"/>
  <c r="D74" i="1"/>
  <c r="E54" i="1"/>
  <c r="B47" i="1"/>
  <c r="D50" i="1"/>
  <c r="E50" i="1"/>
  <c r="C52" i="1"/>
  <c r="B64" i="1"/>
  <c r="D72" i="1"/>
  <c r="B50" i="1"/>
  <c r="D48" i="1"/>
  <c r="E48" i="1"/>
  <c r="D71" i="1"/>
  <c r="B58" i="1"/>
  <c r="D47" i="1"/>
  <c r="E47" i="1"/>
  <c r="C74" i="1"/>
  <c r="D70" i="1"/>
  <c r="B57" i="1"/>
  <c r="D46" i="1"/>
  <c r="F46" i="1" s="1"/>
  <c r="G46" i="1" s="1"/>
  <c r="E46" i="1"/>
  <c r="C72" i="1"/>
  <c r="D68" i="1"/>
  <c r="B56" i="1"/>
  <c r="D58" i="1"/>
  <c r="E58" i="1"/>
  <c r="B46" i="1"/>
  <c r="D57" i="1"/>
  <c r="D56" i="1"/>
  <c r="B36" i="16"/>
  <c r="B46" i="16"/>
  <c r="B54" i="16"/>
  <c r="B35" i="16"/>
  <c r="B62" i="16"/>
  <c r="B4" i="1" l="1"/>
  <c r="D89" i="1" s="1"/>
  <c r="D73" i="16" s="1"/>
  <c r="B4" i="18"/>
  <c r="B120" i="18" s="1"/>
  <c r="B128" i="16" s="1"/>
  <c r="M135" i="18"/>
  <c r="L135" i="18"/>
  <c r="K135" i="18"/>
  <c r="B102" i="16"/>
  <c r="B95" i="16"/>
  <c r="L130" i="18"/>
  <c r="M130" i="18"/>
  <c r="K130" i="18"/>
  <c r="M138" i="18"/>
  <c r="L138" i="18"/>
  <c r="K138" i="18"/>
  <c r="M141" i="18"/>
  <c r="L141" i="18"/>
  <c r="K141" i="18"/>
  <c r="B6" i="1"/>
  <c r="B6" i="18"/>
  <c r="E86" i="18"/>
  <c r="G86" i="18" s="1"/>
  <c r="B141" i="18"/>
  <c r="B130" i="18"/>
  <c r="B127" i="18"/>
  <c r="B135" i="18"/>
  <c r="K123" i="18"/>
  <c r="M123" i="18"/>
  <c r="L123" i="18"/>
  <c r="M127" i="18"/>
  <c r="L127" i="18"/>
  <c r="K127" i="18"/>
  <c r="B138" i="18"/>
  <c r="B123" i="18"/>
  <c r="D130" i="18"/>
  <c r="E80" i="18"/>
  <c r="G80" i="18" s="1"/>
  <c r="F69" i="18"/>
  <c r="G69" i="18" s="1"/>
  <c r="C123" i="18" s="1"/>
  <c r="E69" i="18"/>
  <c r="F103" i="18"/>
  <c r="G103" i="18" s="1"/>
  <c r="E103" i="18"/>
  <c r="F73" i="18"/>
  <c r="G73" i="18" s="1"/>
  <c r="C127" i="18" s="1"/>
  <c r="E73" i="18"/>
  <c r="E76" i="18"/>
  <c r="F76" i="18"/>
  <c r="G76" i="18" s="1"/>
  <c r="C130" i="18" s="1"/>
  <c r="F88" i="18"/>
  <c r="G88" i="18" s="1"/>
  <c r="E88" i="18"/>
  <c r="E75" i="18"/>
  <c r="G75" i="18" s="1"/>
  <c r="F87" i="18"/>
  <c r="G87" i="18" s="1"/>
  <c r="C141" i="18" s="1"/>
  <c r="E87" i="18"/>
  <c r="F83" i="18"/>
  <c r="E83" i="18"/>
  <c r="F81" i="18"/>
  <c r="G81" i="18" s="1"/>
  <c r="C135" i="18" s="1"/>
  <c r="E81" i="18"/>
  <c r="F84" i="18"/>
  <c r="G84" i="18" s="1"/>
  <c r="C138" i="18" s="1"/>
  <c r="E84" i="18"/>
  <c r="E101" i="18"/>
  <c r="F101" i="18"/>
  <c r="G101" i="18" s="1"/>
  <c r="F106" i="18"/>
  <c r="E106" i="18"/>
  <c r="F104" i="18"/>
  <c r="E109" i="18"/>
  <c r="F109" i="18"/>
  <c r="E107" i="18"/>
  <c r="F107" i="18"/>
  <c r="G107" i="18" s="1"/>
  <c r="D135" i="18" s="1"/>
  <c r="F98" i="18"/>
  <c r="E98" i="18"/>
  <c r="F112" i="18"/>
  <c r="G112" i="18" s="1"/>
  <c r="E112" i="18"/>
  <c r="F110" i="18"/>
  <c r="G110" i="18" s="1"/>
  <c r="E110" i="18"/>
  <c r="E113" i="18"/>
  <c r="F113" i="18"/>
  <c r="G113" i="18" s="1"/>
  <c r="D141" i="18" s="1"/>
  <c r="E99" i="18"/>
  <c r="F99" i="18"/>
  <c r="G114" i="18"/>
  <c r="F96" i="18"/>
  <c r="E96" i="18"/>
  <c r="F94" i="18"/>
  <c r="E94" i="18"/>
  <c r="F92" i="18"/>
  <c r="G92" i="18" s="1"/>
  <c r="B79" i="1"/>
  <c r="B65" i="16" s="1"/>
  <c r="B81" i="1"/>
  <c r="B67" i="16" s="1"/>
  <c r="B84" i="1"/>
  <c r="B85" i="1"/>
  <c r="B69" i="16" s="1"/>
  <c r="B91" i="1"/>
  <c r="B75" i="16" s="1"/>
  <c r="B88" i="1"/>
  <c r="B72" i="16" s="1"/>
  <c r="E63" i="1"/>
  <c r="G63" i="1" s="1"/>
  <c r="G64" i="1"/>
  <c r="E72" i="1"/>
  <c r="F72" i="1"/>
  <c r="F57" i="1"/>
  <c r="G57" i="1" s="1"/>
  <c r="C90" i="1" s="1"/>
  <c r="C74" i="16" s="1"/>
  <c r="F50" i="1"/>
  <c r="G50" i="1" s="1"/>
  <c r="B83" i="1"/>
  <c r="E68" i="1"/>
  <c r="F68" i="1"/>
  <c r="G68" i="1" s="1"/>
  <c r="E71" i="1"/>
  <c r="F71" i="1"/>
  <c r="G67" i="1"/>
  <c r="F55" i="1"/>
  <c r="G55" i="1" s="1"/>
  <c r="F58" i="1"/>
  <c r="G58" i="1" s="1"/>
  <c r="F48" i="1"/>
  <c r="G48" i="1" s="1"/>
  <c r="C81" i="1" s="1"/>
  <c r="C67" i="16" s="1"/>
  <c r="F56" i="1"/>
  <c r="G56" i="1" s="1"/>
  <c r="F47" i="1"/>
  <c r="G47" i="1" s="1"/>
  <c r="C80" i="1" s="1"/>
  <c r="C66" i="16" s="1"/>
  <c r="E70" i="1"/>
  <c r="F70" i="1"/>
  <c r="E74" i="1"/>
  <c r="G74" i="1" s="1"/>
  <c r="F74" i="1"/>
  <c r="A40" i="3"/>
  <c r="A13" i="3"/>
  <c r="C126" i="18" l="1"/>
  <c r="C125" i="18" s="1"/>
  <c r="C131" i="16" s="1"/>
  <c r="G109" i="18"/>
  <c r="D137" i="18" s="1"/>
  <c r="G106" i="18"/>
  <c r="C89" i="1"/>
  <c r="C73" i="16" s="1"/>
  <c r="D88" i="1"/>
  <c r="D72" i="16" s="1"/>
  <c r="C85" i="1"/>
  <c r="C69" i="16" s="1"/>
  <c r="D83" i="1"/>
  <c r="C86" i="1"/>
  <c r="C70" i="16" s="1"/>
  <c r="D80" i="1"/>
  <c r="D66" i="16" s="1"/>
  <c r="C79" i="1"/>
  <c r="C65" i="16" s="1"/>
  <c r="C131" i="18"/>
  <c r="C133" i="16" s="1"/>
  <c r="B134" i="18"/>
  <c r="B133" i="18" s="1"/>
  <c r="B135" i="16" s="1"/>
  <c r="B80" i="1"/>
  <c r="B66" i="16" s="1"/>
  <c r="B89" i="1"/>
  <c r="B73" i="16" s="1"/>
  <c r="C91" i="1"/>
  <c r="C75" i="16" s="1"/>
  <c r="C83" i="1"/>
  <c r="C82" i="1" s="1"/>
  <c r="C68" i="16" s="1"/>
  <c r="B90" i="1"/>
  <c r="B74" i="16" s="1"/>
  <c r="C87" i="1"/>
  <c r="C71" i="16" s="1"/>
  <c r="B87" i="1"/>
  <c r="B71" i="16" s="1"/>
  <c r="B86" i="1"/>
  <c r="B70" i="16" s="1"/>
  <c r="D84" i="1"/>
  <c r="C84" i="1"/>
  <c r="D87" i="1"/>
  <c r="D71" i="16" s="1"/>
  <c r="D81" i="1"/>
  <c r="D67" i="16" s="1"/>
  <c r="D85" i="1"/>
  <c r="D69" i="16" s="1"/>
  <c r="C88" i="1"/>
  <c r="C72" i="16" s="1"/>
  <c r="D91" i="1"/>
  <c r="D75" i="16" s="1"/>
  <c r="C124" i="18"/>
  <c r="C130" i="16" s="1"/>
  <c r="C132" i="18"/>
  <c r="C134" i="16" s="1"/>
  <c r="C120" i="18"/>
  <c r="C128" i="16" s="1"/>
  <c r="D134" i="18"/>
  <c r="D133" i="18" s="1"/>
  <c r="D135" i="16" s="1"/>
  <c r="B140" i="18"/>
  <c r="B139" i="18" s="1"/>
  <c r="B137" i="16" s="1"/>
  <c r="B122" i="18"/>
  <c r="B137" i="18"/>
  <c r="B136" i="18" s="1"/>
  <c r="B136" i="16" s="1"/>
  <c r="B126" i="18"/>
  <c r="B125" i="18" s="1"/>
  <c r="B131" i="16" s="1"/>
  <c r="C122" i="18"/>
  <c r="C121" i="18" s="1"/>
  <c r="C129" i="16" s="1"/>
  <c r="B124" i="18"/>
  <c r="B130" i="16" s="1"/>
  <c r="B131" i="18"/>
  <c r="B133" i="16" s="1"/>
  <c r="B132" i="18"/>
  <c r="B134" i="16" s="1"/>
  <c r="D140" i="18"/>
  <c r="D139" i="18" s="1"/>
  <c r="D137" i="16" s="1"/>
  <c r="D129" i="18"/>
  <c r="D128" i="18" s="1"/>
  <c r="D132" i="16" s="1"/>
  <c r="B142" i="18"/>
  <c r="B138" i="16" s="1"/>
  <c r="B129" i="18"/>
  <c r="B128" i="18" s="1"/>
  <c r="B132" i="16" s="1"/>
  <c r="C129" i="18"/>
  <c r="C128" i="18" s="1"/>
  <c r="C132" i="16" s="1"/>
  <c r="C142" i="18"/>
  <c r="C138" i="16" s="1"/>
  <c r="C134" i="18"/>
  <c r="C133" i="18" s="1"/>
  <c r="C135" i="16" s="1"/>
  <c r="C140" i="18"/>
  <c r="C139" i="18" s="1"/>
  <c r="C137" i="16" s="1"/>
  <c r="B121" i="18"/>
  <c r="B129" i="16" s="1"/>
  <c r="J131" i="18"/>
  <c r="J140" i="18"/>
  <c r="J126" i="18"/>
  <c r="J124" i="18"/>
  <c r="J137" i="18"/>
  <c r="J134" i="18"/>
  <c r="J122" i="18"/>
  <c r="J120" i="18"/>
  <c r="J142" i="18"/>
  <c r="J129" i="18"/>
  <c r="J132" i="18"/>
  <c r="G83" i="18"/>
  <c r="C137" i="18" s="1"/>
  <c r="C136" i="18" s="1"/>
  <c r="C136" i="16" s="1"/>
  <c r="D138" i="18"/>
  <c r="G94" i="18"/>
  <c r="D122" i="18" s="1"/>
  <c r="D121" i="18" s="1"/>
  <c r="D129" i="16" s="1"/>
  <c r="G96" i="18"/>
  <c r="D124" i="18" s="1"/>
  <c r="D130" i="16" s="1"/>
  <c r="G104" i="18"/>
  <c r="D132" i="18" s="1"/>
  <c r="D134" i="16" s="1"/>
  <c r="G98" i="18"/>
  <c r="D126" i="18" s="1"/>
  <c r="G99" i="18"/>
  <c r="D127" i="18" s="1"/>
  <c r="D142" i="18"/>
  <c r="D138" i="16" s="1"/>
  <c r="B82" i="1"/>
  <c r="B68" i="16" s="1"/>
  <c r="G72" i="1"/>
  <c r="G71" i="1"/>
  <c r="G70" i="1"/>
  <c r="D82" i="1" l="1"/>
  <c r="D68" i="16" s="1"/>
  <c r="D136" i="18"/>
  <c r="D136" i="16" s="1"/>
  <c r="M132" i="18"/>
  <c r="L132" i="18"/>
  <c r="K132" i="18"/>
  <c r="K129" i="18"/>
  <c r="M129" i="18"/>
  <c r="L129" i="18"/>
  <c r="M142" i="18"/>
  <c r="L142" i="18"/>
  <c r="K142" i="18"/>
  <c r="L120" i="18"/>
  <c r="K120" i="18"/>
  <c r="M122" i="18"/>
  <c r="L122" i="18"/>
  <c r="K122" i="18"/>
  <c r="K134" i="18"/>
  <c r="L134" i="18"/>
  <c r="M134" i="18"/>
  <c r="L137" i="18"/>
  <c r="K137" i="18"/>
  <c r="L124" i="18"/>
  <c r="M124" i="18"/>
  <c r="K124" i="18"/>
  <c r="M126" i="18"/>
  <c r="L126" i="18"/>
  <c r="K126" i="18"/>
  <c r="L140" i="18"/>
  <c r="K140" i="18"/>
  <c r="M140" i="18"/>
  <c r="L131" i="18"/>
  <c r="K131" i="18"/>
  <c r="D125" i="18"/>
  <c r="D131"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Damon Ferlazzo</author>
  </authors>
  <commentList>
    <comment ref="B78" authorId="0" shapeId="0" xr:uid="{EC04B131-2CA7-4799-BEBF-6016313FDFD3}">
      <text>
        <r>
          <rPr>
            <b/>
            <sz val="9"/>
            <color indexed="81"/>
            <rFont val="Tahoma"/>
            <family val="2"/>
          </rPr>
          <t>Damon Ferlazzo:</t>
        </r>
        <r>
          <rPr>
            <sz val="9"/>
            <color indexed="81"/>
            <rFont val="Tahoma"/>
            <family val="2"/>
          </rPr>
          <t xml:space="preserve">
When calculating an "earliest" date - For vaccine series with dose spacing requirements, this is the greater of two dates: recommended age or recommended spacing.
</t>
        </r>
      </text>
    </comment>
    <comment ref="C78" authorId="0" shapeId="0" xr:uid="{7FE612CB-7C2C-465A-A8A0-5E4EF4FD04FE}">
      <text>
        <r>
          <rPr>
            <b/>
            <sz val="9"/>
            <color indexed="81"/>
            <rFont val="Tahoma"/>
            <family val="2"/>
          </rPr>
          <t>Damon Ferlazzo:</t>
        </r>
        <r>
          <rPr>
            <sz val="9"/>
            <color indexed="81"/>
            <rFont val="Tahoma"/>
            <family val="2"/>
          </rPr>
          <t xml:space="preserve">
When calculating a "recommended" date - use Recommended Age (not the interval) unless the patient is behind schedule</t>
        </r>
      </text>
    </comment>
    <comment ref="D78" authorId="0" shapeId="0" xr:uid="{8963959E-90F6-4F62-BA28-F26B6F7E20F2}">
      <text>
        <r>
          <rPr>
            <b/>
            <sz val="9"/>
            <color indexed="81"/>
            <rFont val="Tahoma"/>
            <family val="2"/>
          </rPr>
          <t>Damon Ferlazzo:</t>
        </r>
        <r>
          <rPr>
            <sz val="9"/>
            <color indexed="81"/>
            <rFont val="Tahoma"/>
            <family val="2"/>
          </rPr>
          <t xml:space="preserve">
When calculating a "past due" date - For vaccine series with dose spacing requirements, this is the greater of two dates: recommended age or recommended spacing.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Damon Ferlazzo</author>
  </authors>
  <commentList>
    <comment ref="B119" authorId="0" shapeId="0" xr:uid="{C1DF955E-5D1E-4937-9B59-325B2368EE5E}">
      <text>
        <r>
          <rPr>
            <b/>
            <sz val="9"/>
            <color indexed="81"/>
            <rFont val="Tahoma"/>
            <family val="2"/>
          </rPr>
          <t>Damon Ferlazzo:</t>
        </r>
        <r>
          <rPr>
            <sz val="9"/>
            <color indexed="81"/>
            <rFont val="Tahoma"/>
            <family val="2"/>
          </rPr>
          <t xml:space="preserve">
When calculating an "earliest" date - For vaccine series with dose spacing requirements, this is the greater of two dates: recommended age or recommended spacing.
</t>
        </r>
      </text>
    </comment>
    <comment ref="C119" authorId="0" shapeId="0" xr:uid="{2133729F-90F1-40DA-B1D2-0D8F80AC7B84}">
      <text>
        <r>
          <rPr>
            <b/>
            <sz val="9"/>
            <color indexed="81"/>
            <rFont val="Tahoma"/>
            <family val="2"/>
          </rPr>
          <t>Damon Ferlazzo:</t>
        </r>
        <r>
          <rPr>
            <sz val="9"/>
            <color indexed="81"/>
            <rFont val="Tahoma"/>
            <family val="2"/>
          </rPr>
          <t xml:space="preserve">
When calculating a "recommended" date - use Recommended Age (not the interval) unless the patient is behind schedule</t>
        </r>
      </text>
    </comment>
    <comment ref="D119" authorId="0" shapeId="0" xr:uid="{BF7383B2-6978-41A5-89A9-64F1885B91DE}">
      <text>
        <r>
          <rPr>
            <b/>
            <sz val="9"/>
            <color indexed="81"/>
            <rFont val="Tahoma"/>
            <family val="2"/>
          </rPr>
          <t>Damon Ferlazzo:</t>
        </r>
        <r>
          <rPr>
            <sz val="9"/>
            <color indexed="81"/>
            <rFont val="Tahoma"/>
            <family val="2"/>
          </rPr>
          <t xml:space="preserve">
When calculating a "past due" date - For vaccine series with dose spacing requirements, this is the greater of two dates: recommended age or recommended spacing.</t>
        </r>
      </text>
    </comment>
    <comment ref="K119" authorId="0" shapeId="0" xr:uid="{F3695753-D1C2-47CF-BD74-4AE4E719B7BC}">
      <text>
        <r>
          <rPr>
            <b/>
            <sz val="9"/>
            <color indexed="81"/>
            <rFont val="Tahoma"/>
            <family val="2"/>
          </rPr>
          <t>Damon Ferlazzo:</t>
        </r>
        <r>
          <rPr>
            <sz val="9"/>
            <color indexed="81"/>
            <rFont val="Tahoma"/>
            <family val="2"/>
          </rPr>
          <t xml:space="preserve">
When calculating an "earliest" date - For vaccine series with dose spacing requirements, this is the greater of two dates: recommended age or recommended spacing.
</t>
        </r>
      </text>
    </comment>
    <comment ref="L119" authorId="0" shapeId="0" xr:uid="{D61EA453-3DAC-4ECE-9EE9-AA4A33AE4774}">
      <text>
        <r>
          <rPr>
            <b/>
            <sz val="9"/>
            <color indexed="81"/>
            <rFont val="Tahoma"/>
            <family val="2"/>
          </rPr>
          <t>Damon Ferlazzo:</t>
        </r>
        <r>
          <rPr>
            <sz val="9"/>
            <color indexed="81"/>
            <rFont val="Tahoma"/>
            <family val="2"/>
          </rPr>
          <t xml:space="preserve">
When calculating a "recommended" date - use Recommended Age (not the interval) unless the patient is behind schedule</t>
        </r>
      </text>
    </comment>
    <comment ref="M119" authorId="0" shapeId="0" xr:uid="{478FA42C-ED73-4F76-8518-60F5B0E2DD11}">
      <text>
        <r>
          <rPr>
            <b/>
            <sz val="9"/>
            <color indexed="81"/>
            <rFont val="Tahoma"/>
            <family val="2"/>
          </rPr>
          <t>Damon Ferlazzo:</t>
        </r>
        <r>
          <rPr>
            <sz val="9"/>
            <color indexed="81"/>
            <rFont val="Tahoma"/>
            <family val="2"/>
          </rPr>
          <t xml:space="preserve">
When calculating a "past due" date - For vaccine series with dose spacing requirements, this is the greater of two dates: recommended age or recommended spacing.</t>
        </r>
      </text>
    </comment>
  </commentList>
</comments>
</file>

<file path=xl/sharedStrings.xml><?xml version="1.0" encoding="utf-8"?>
<sst xmlns="http://schemas.openxmlformats.org/spreadsheetml/2006/main" count="10061" uniqueCount="586">
  <si>
    <t>What is this tool used for?</t>
  </si>
  <si>
    <t>This spreadsheet is used to perform testing for the Immunization Integration Program (IIP) recognition program.</t>
  </si>
  <si>
    <t xml:space="preserve">For more information see: </t>
  </si>
  <si>
    <t>https://www.himss.org/what-we-do-initiatives/iip-testing-recognition-initiative</t>
  </si>
  <si>
    <t>How do I use this tool?</t>
  </si>
  <si>
    <t>↓ Enter date below</t>
  </si>
  <si>
    <t>Test Date</t>
  </si>
  <si>
    <t>← Enter date to the left</t>
  </si>
  <si>
    <t>How old is the patient?</t>
  </si>
  <si>
    <t xml:space="preserve">The patient shall be two months of age as of the last 15th day. Subtract two months from the test day's month, </t>
  </si>
  <si>
    <t>use the 15th of the month. For example, if the test date is 03/19/2024 the patient's date of birth would be 01/15/2024.</t>
  </si>
  <si>
    <t>Or if the test date is 01/07/2025, the patient's date of birth would be 11/15/2024.</t>
  </si>
  <si>
    <t xml:space="preserve">Date of Birth: </t>
  </si>
  <si>
    <t>How is the forecast generated by IIP?</t>
  </si>
  <si>
    <t>IIP uses CDC's Clinical Decision Support for Immunization (CDSi) supporting data version 4.48, published November 20, 2023.</t>
  </si>
  <si>
    <t>These recommendations are developed by the Advisory Committee on Immunization Practices (ACIP). ACIP is a federal advisory committee responsible for providing expert external advice and guidance to the Director of the Centers for Disease Control and Prevention (CDC) and the Secretary of the U.S. Department of Health and Human Services (DHHS) on use of vaccines and related agents for control of vaccine-preventable disease in the United States. Recommendations include age for vaccine administration, number of doses, dosing interval, and precautions and contraindications.</t>
  </si>
  <si>
    <t>For more information see:</t>
  </si>
  <si>
    <t xml:space="preserve">https://www.cdc.gov/vaccines/programs/iis/cdsi.html </t>
  </si>
  <si>
    <t>Test Case 2.2.0 - People Data Entry</t>
  </si>
  <si>
    <r>
      <t>Data Entry</t>
    </r>
    <r>
      <rPr>
        <b/>
        <i/>
        <sz val="11"/>
        <color rgb="FFFF0000"/>
        <rFont val="Calibri"/>
        <family val="2"/>
      </rPr>
      <t xml:space="preserve"> (truncated)</t>
    </r>
  </si>
  <si>
    <t>Patient 1</t>
  </si>
  <si>
    <t>ID Number</t>
  </si>
  <si>
    <t>ID Type</t>
  </si>
  <si>
    <t>Medical record number</t>
  </si>
  <si>
    <t>Name</t>
  </si>
  <si>
    <t>First</t>
  </si>
  <si>
    <t>Lance</t>
  </si>
  <si>
    <t>Middle</t>
  </si>
  <si>
    <t>Gaige</t>
  </si>
  <si>
    <t>Last</t>
  </si>
  <si>
    <t>Duncan</t>
  </si>
  <si>
    <t>Suffix</t>
  </si>
  <si>
    <t>Jr.</t>
  </si>
  <si>
    <t>Mother's Maiden Name</t>
  </si>
  <si>
    <t>King</t>
  </si>
  <si>
    <t>Age</t>
  </si>
  <si>
    <t>Date of Birth</t>
  </si>
  <si>
    <t>[Continue using details provided in Test Case 2.2.0]</t>
  </si>
  <si>
    <t>Test Step 3.2.1 - Requirement: Shall Enter patient-provided immunization-related information</t>
  </si>
  <si>
    <t>Evaluation Criteria</t>
  </si>
  <si>
    <t>SUT product shall permit the entry of patient-provided immunization information and records its source within local medical record.</t>
  </si>
  <si>
    <t>Entered by</t>
  </si>
  <si>
    <t>Daniela Jennifer Wyatt</t>
  </si>
  <si>
    <t>Entering organization</t>
  </si>
  <si>
    <t>Oregon Family Medicine</t>
  </si>
  <si>
    <t>Vaccine product</t>
  </si>
  <si>
    <t>hepatitis B vaccine, unspecified formulation</t>
  </si>
  <si>
    <t>Administered on</t>
  </si>
  <si>
    <t>Vaccine record source</t>
  </si>
  <si>
    <t>Historical information - from other provider (see notes)</t>
  </si>
  <si>
    <t>Test Step 3.3.1 - Requirement: Shall Display patient's updated immunization history</t>
  </si>
  <si>
    <t>Lance Gaige Duncan Jr.'s SUT medical record refects the following minimum data:</t>
  </si>
  <si>
    <t>Return Evaluated History and Forecast (see notes)</t>
  </si>
  <si>
    <t>Test Step 3.4.1 - Requirement: Shall Display patient's immunization local system (non-IIS) forecast.</t>
  </si>
  <si>
    <t>At a minimum, the patient's forecast shall contain the dates for which the next childhood vaccine dose(s) are due:</t>
  </si>
  <si>
    <t>Vaccine forecast for:</t>
  </si>
  <si>
    <t>Lance Gaige Duncan Jr.</t>
  </si>
  <si>
    <t>DOB:</t>
  </si>
  <si>
    <t>Age:</t>
  </si>
  <si>
    <t>Earliest</t>
  </si>
  <si>
    <t>Recommended</t>
  </si>
  <si>
    <t>Past Due</t>
  </si>
  <si>
    <t>COVID</t>
  </si>
  <si>
    <t xml:space="preserve">DTaP, Tdap or Td     </t>
  </si>
  <si>
    <t xml:space="preserve">HepA                 </t>
  </si>
  <si>
    <t xml:space="preserve">HepB                 </t>
  </si>
  <si>
    <t xml:space="preserve">Hib                  </t>
  </si>
  <si>
    <t xml:space="preserve">Influenza            </t>
  </si>
  <si>
    <t xml:space="preserve">MMR                  </t>
  </si>
  <si>
    <t xml:space="preserve">Pneumococcal         </t>
  </si>
  <si>
    <t xml:space="preserve">Polio                </t>
  </si>
  <si>
    <t xml:space="preserve">Rotavirus            </t>
  </si>
  <si>
    <t xml:space="preserve">Varicella            </t>
  </si>
  <si>
    <t>Test Step Step 3.6.1 - Requirement: Shall Scan 2D barcodes found on vaccine vials and syringes to input the vaccine information.</t>
  </si>
  <si>
    <r>
      <t xml:space="preserve">Evaluation Criteria </t>
    </r>
    <r>
      <rPr>
        <b/>
        <sz val="11"/>
        <color rgb="FFFF0000"/>
        <rFont val="Calibri"/>
        <family val="2"/>
      </rPr>
      <t>(truncated)</t>
    </r>
  </si>
  <si>
    <t>Date administered for all three vaccines (PEDIARIX, ActHIB, and  Rotarix) use the following administration date:</t>
  </si>
  <si>
    <t>[Continue using details provided in Test Step 3.6.1]</t>
  </si>
  <si>
    <t>Test Step StepStep 3.7.1 - Requirement: Shall Record vaccine administration via manual entry (not scanned).</t>
  </si>
  <si>
    <t>Date administered for Prevnar 20 use the following administration date:</t>
  </si>
  <si>
    <t>[Continue using details provided in Test Step 3.7.1]</t>
  </si>
  <si>
    <t xml:space="preserve">Test Step Step 3.8.1 - Requirement: Shall Print immunization record </t>
  </si>
  <si>
    <t>The printed vaccination record includes the following minimum elements:</t>
  </si>
  <si>
    <t>Patient Information:</t>
  </si>
  <si>
    <t>Date of birth</t>
  </si>
  <si>
    <t>Vaccine Antigens</t>
  </si>
  <si>
    <t>Administration Date</t>
  </si>
  <si>
    <t xml:space="preserve">DTaP / Diphtheria, Tetanus &amp; Pertussis </t>
  </si>
  <si>
    <t>Dose 1</t>
  </si>
  <si>
    <t>Hepatitis B</t>
  </si>
  <si>
    <t>Dose 2</t>
  </si>
  <si>
    <t xml:space="preserve">Hib / Haemophilus influenzae type B </t>
  </si>
  <si>
    <t>Pneumococcal</t>
  </si>
  <si>
    <t>Polio</t>
  </si>
  <si>
    <t>Rotavirus</t>
  </si>
  <si>
    <t>Test Step Step Step 3.9.1 - Requirement: Shall Display local immunization forecast (post administration).</t>
  </si>
  <si>
    <r>
      <t xml:space="preserve">This forecast for DTaP, hepatitis B, Hib, pneumococcal, and rotavirus vaccines shall </t>
    </r>
    <r>
      <rPr>
        <b/>
        <sz val="11"/>
        <color theme="1"/>
        <rFont val="Calibri"/>
        <family val="2"/>
      </rPr>
      <t>differ</t>
    </r>
    <r>
      <rPr>
        <sz val="11"/>
        <color theme="1"/>
        <rFont val="Calibri"/>
        <family val="2"/>
      </rPr>
      <t xml:space="preserve"> from the forecast displayed before administration in test step 3.4.1</t>
    </r>
  </si>
  <si>
    <t>At a minimum, the patient's forecast shall contain the date(s) for which the next childhood vaccine dose(s) are due:</t>
  </si>
  <si>
    <t>Today's Date:</t>
  </si>
  <si>
    <t>Childhood Vaccines:</t>
  </si>
  <si>
    <t>COVID-19</t>
  </si>
  <si>
    <t>Test Date:</t>
  </si>
  <si>
    <t>Pull CDSi Supporting Info:</t>
  </si>
  <si>
    <t>Minimum Age</t>
  </si>
  <si>
    <t>Earliest Recommended Age</t>
  </si>
  <si>
    <t>Latest Recommended Age (less than)</t>
  </si>
  <si>
    <t>or</t>
  </si>
  <si>
    <t>Minimum Interval</t>
  </si>
  <si>
    <t>Earliest Recommended Interval</t>
  </si>
  <si>
    <t>Latest Recommended Interval (less than)</t>
  </si>
  <si>
    <t xml:space="preserve"> EARLIEST   </t>
  </si>
  <si>
    <t xml:space="preserve"> RECOMMEND  </t>
  </si>
  <si>
    <t xml:space="preserve"> PAST DUE   </t>
  </si>
  <si>
    <t>Interval</t>
  </si>
  <si>
    <t>Split into parts:</t>
  </si>
  <si>
    <t>Minimum</t>
  </si>
  <si>
    <t>1st Number</t>
  </si>
  <si>
    <t>1st Period</t>
  </si>
  <si>
    <t>Operation</t>
  </si>
  <si>
    <t>2nd Number</t>
  </si>
  <si>
    <t>2nd Period</t>
  </si>
  <si>
    <t>Day Adjustment</t>
  </si>
  <si>
    <t xml:space="preserve">Earliest </t>
  </si>
  <si>
    <t>Latest</t>
  </si>
  <si>
    <t>Calculate</t>
  </si>
  <si>
    <t xml:space="preserve"> &lt; - No Change should occur from forecast in Test Step 3.4.1</t>
  </si>
  <si>
    <t>DTaP, Tdap or Td  #2</t>
  </si>
  <si>
    <t>HepB #3</t>
  </si>
  <si>
    <t xml:space="preserve">Hib #2 </t>
  </si>
  <si>
    <t>Pneumococcal #2</t>
  </si>
  <si>
    <t>Polio #2</t>
  </si>
  <si>
    <t>Rotavirus #2</t>
  </si>
  <si>
    <t>Manual Checks - review CDSi schedule and age (dob+) and intervals (previous shot +) formulas by hand</t>
  </si>
  <si>
    <t>DOB</t>
  </si>
  <si>
    <t>n/a</t>
  </si>
  <si>
    <t>Last Shot Date</t>
  </si>
  <si>
    <t>Dates for Lance Gaige Duncan</t>
  </si>
  <si>
    <t>Test Step</t>
  </si>
  <si>
    <t>Cell(s)</t>
  </si>
  <si>
    <t>Actual Test Date</t>
  </si>
  <si>
    <t>People (2.2.0)</t>
  </si>
  <si>
    <t>B26</t>
  </si>
  <si>
    <t>Vaccine administration date</t>
  </si>
  <si>
    <t>R Enter Vax History (3.2.1)</t>
  </si>
  <si>
    <t>B21, B34</t>
  </si>
  <si>
    <t>R Disp Updated Imm Hist (3.3.1)</t>
  </si>
  <si>
    <t>B19, B28</t>
  </si>
  <si>
    <t>R Display Local Frcst (3.4.1)</t>
  </si>
  <si>
    <t>B31</t>
  </si>
  <si>
    <t xml:space="preserve">Recommended DTaP, Tdap or Td     </t>
  </si>
  <si>
    <t>B32</t>
  </si>
  <si>
    <t xml:space="preserve">Recommended HepA                 </t>
  </si>
  <si>
    <t>B33</t>
  </si>
  <si>
    <t xml:space="preserve">Recommended HepB                 </t>
  </si>
  <si>
    <t>B34</t>
  </si>
  <si>
    <t xml:space="preserve">Recommended Hib                  </t>
  </si>
  <si>
    <t>B37</t>
  </si>
  <si>
    <t xml:space="preserve">Recommended Influenza            </t>
  </si>
  <si>
    <t>B38</t>
  </si>
  <si>
    <t xml:space="preserve">Recommended MMR                  </t>
  </si>
  <si>
    <t>B39</t>
  </si>
  <si>
    <t xml:space="preserve">Recommended Pneumococcal         </t>
  </si>
  <si>
    <t>B40</t>
  </si>
  <si>
    <t xml:space="preserve">Recommended Polio                </t>
  </si>
  <si>
    <t>B41</t>
  </si>
  <si>
    <t xml:space="preserve">Recommended Rotavirus            </t>
  </si>
  <si>
    <t>B42</t>
  </si>
  <si>
    <t xml:space="preserve">Recommended Varicella            </t>
  </si>
  <si>
    <t>B43</t>
  </si>
  <si>
    <t>R 2D UoU Scan (3.6.1)</t>
  </si>
  <si>
    <t>B33, B48, B63</t>
  </si>
  <si>
    <t>R Manual Record Admin (3.7.1)</t>
  </si>
  <si>
    <t>B30</t>
  </si>
  <si>
    <t>R Print IZ Rec (3.8.1)</t>
  </si>
  <si>
    <t>B27</t>
  </si>
  <si>
    <t>DTaP / Diphtheria, Tetanus &amp; Pertussis  Dose 1</t>
  </si>
  <si>
    <t>Hepatitis B  Dose 1</t>
  </si>
  <si>
    <t>B35</t>
  </si>
  <si>
    <t>Hepatitis B  Dose 2</t>
  </si>
  <si>
    <t>B36</t>
  </si>
  <si>
    <t>Hib Dose 1</t>
  </si>
  <si>
    <t>Pneumococcal Dose 1</t>
  </si>
  <si>
    <t>Polio Dose 1</t>
  </si>
  <si>
    <t>B45</t>
  </si>
  <si>
    <t>Rotavirus Dose 1</t>
  </si>
  <si>
    <t>B48</t>
  </si>
  <si>
    <t>R Display Uptd Frcst (3.9.1)</t>
  </si>
  <si>
    <t>B44</t>
  </si>
  <si>
    <t>B46</t>
  </si>
  <si>
    <t>B47</t>
  </si>
  <si>
    <t>B49</t>
  </si>
  <si>
    <t>B50</t>
  </si>
  <si>
    <t>B51</t>
  </si>
  <si>
    <t>B52</t>
  </si>
  <si>
    <t>B53</t>
  </si>
  <si>
    <t>B54</t>
  </si>
  <si>
    <t>B55</t>
  </si>
  <si>
    <t>Series Name</t>
  </si>
  <si>
    <t>Start at 6 mo - 4 yrs mixed product series</t>
  </si>
  <si>
    <t>Target Disease</t>
  </si>
  <si>
    <t>Vaccine Group</t>
  </si>
  <si>
    <t>Administrative Guidance</t>
  </si>
  <si>
    <t>Text</t>
  </si>
  <si>
    <t>People with known current SARS-CoV-2 infection should defer any COVID-19 vaccination at least until recovery from the acute illness (if symptoms were present) and criteria to discontinue isolation have been met.</t>
  </si>
  <si>
    <t>COVID-19 vaccines and other vaccines may now be administered without regard to timing. This includes simultaneous administration of COVID-19 vaccines and other vaccines (including flu and RSV) on the same day. People, particularly adolescent or young male adults, might consider waiting 4 weeks after orthopoxvius vaccination.</t>
  </si>
  <si>
    <t>For people who have a history of myocarditis with MIS-C or MIS-A, see https://www.cdc.gov/vaccines/covid-19/clinical-considerations/interim-considerations-us.html#covid19-vaccination-misc-misa</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</si>
  <si>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</si>
  <si>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</si>
  <si>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</si>
  <si>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</si>
  <si>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</si>
  <si>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</si>
  <si>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</si>
  <si>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</si>
  <si>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</si>
  <si>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</si>
  <si>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</si>
  <si>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</si>
  <si>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</si>
  <si>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</si>
  <si>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</si>
  <si>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</si>
  <si>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No</t>
  </si>
  <si>
    <t>A</t>
  </si>
  <si>
    <t>5 years</t>
  </si>
  <si>
    <t>Indication</t>
  </si>
  <si>
    <t>Observation (Code)</t>
  </si>
  <si>
    <t>Text Description</t>
  </si>
  <si>
    <t>Indication Begin Age</t>
  </si>
  <si>
    <t>Indication End Age (less than)</t>
  </si>
  <si>
    <t>Series Dose</t>
  </si>
  <si>
    <t>Absolute Minimum Age</t>
  </si>
  <si>
    <t>Maximum Age (less than)</t>
  </si>
  <si>
    <t>Effective Date</t>
  </si>
  <si>
    <t>Cessation Date</t>
  </si>
  <si>
    <t>0 days</t>
  </si>
  <si>
    <t>6 months</t>
  </si>
  <si>
    <t>Preferable Interval</t>
  </si>
  <si>
    <t>From Immediate Previous Dose Administered? Y/N</t>
  </si>
  <si>
    <t>From Target Dose # in Series</t>
  </si>
  <si>
    <t>From Most Recent (CVX List)</t>
  </si>
  <si>
    <t>From Relevant Observation (Code)</t>
  </si>
  <si>
    <t>Absolute Minimum Interval</t>
  </si>
  <si>
    <t>Interval Priority Flag</t>
  </si>
  <si>
    <t>N</t>
  </si>
  <si>
    <t>210; 211; 212; 500; 501; 502; 503; 504; 505; 506; 507; 508; 509; 510; 511; 512; 513; 514; 515; 516; 517</t>
  </si>
  <si>
    <t>28 days</t>
  </si>
  <si>
    <t>Allowable Interval</t>
  </si>
  <si>
    <t>Preferable Vaccine</t>
  </si>
  <si>
    <t>Vaccine Type (CVX)</t>
  </si>
  <si>
    <t>Vaccine Type Begin Age</t>
  </si>
  <si>
    <t>Vaccine Type End Age (less than)</t>
  </si>
  <si>
    <t>Trade Name (MVX)</t>
  </si>
  <si>
    <t>Volume (in ml)</t>
  </si>
  <si>
    <t>Forecast Vaccine Type (Y/N)</t>
  </si>
  <si>
    <t>COVID-19, mRNA, LNP-S, PF, tris-sucrose, 3 mcg/0.3 mL (308)</t>
  </si>
  <si>
    <t>Y</t>
  </si>
  <si>
    <t>COVID-19, mRNA, LNP-S, PF, 25 mcg/0.25 mL (311)</t>
  </si>
  <si>
    <t>12 years</t>
  </si>
  <si>
    <t>Allowable Vaccine</t>
  </si>
  <si>
    <t>COVID-19, mRNA, LNP-S, PF, 100 mcg/0.5 mL dose (207)</t>
  </si>
  <si>
    <t>COVID-19, mRNA, LNP-S, PF, 30 mcg/0.3 mL dose (208)</t>
  </si>
  <si>
    <t>COVID-19 vaccine, Subunit, rS-nanoparticle+Matrix-M1 Adjuvant, PF, 0.5 mL (211)</t>
  </si>
  <si>
    <t>SARS-COV-2 (COVID-19) vaccine, Unspecified Formulation (213)</t>
  </si>
  <si>
    <t>COVID-19, mRNA, LNP-S, PF, 30 mcg/0.3 mL dose, tris-sucrose (217)</t>
  </si>
  <si>
    <t>COVID-19, mRNA, LNP-S, PF, 10 mcg/0.2 mL dose, tris-sucrose (218)</t>
  </si>
  <si>
    <t>18 years</t>
  </si>
  <si>
    <t>COVID-19, mRNA, LNP-S, PF, 3 mcg/0.2 mL dose, tris-sucrose (219)</t>
  </si>
  <si>
    <t>COVID-19, mRNA, LNP-S, PF, 50 mcg/0.5 mL dose (221)</t>
  </si>
  <si>
    <t>13 years</t>
  </si>
  <si>
    <t>COVID-19, mRNA, LNP-S, PF, Pediatric 50 mcg/0.5 mL dose (227)</t>
  </si>
  <si>
    <t>COVID-19, mRNA, LNP-S, PF, pediatric 25 mcg/0.25 mL dose (228)</t>
  </si>
  <si>
    <t>6 years</t>
  </si>
  <si>
    <t>COVID-19, mRNA, LNP-S, bivalent, PF, 50 mcg/0.5 mL or 25mcg/0.25 mL dose (229)</t>
  </si>
  <si>
    <t>COVID-19, mRNA, LNP-S, bivalent, PF, 30 mcg/0.3 mL dose (300)</t>
  </si>
  <si>
    <t>COVID-19, mRNA, LNP-S, bivalent, PF, 10 mcg/0.2 mL dose (301)</t>
  </si>
  <si>
    <t xml:space="preserve"> 13 years</t>
  </si>
  <si>
    <t>COVID-19, mRNA, LNP-S, bivalent, PF, 3 mcg/0.2 mL dose (302)</t>
  </si>
  <si>
    <t>COVID-19, mRNA, LNP-S, PF, tris-sucrose, 30 mcg/0.3 mL (309)</t>
  </si>
  <si>
    <t>COVID-19, mRNA, LNP-S, PF, tris-sucrose, 10 mcg/0.3 mL (310)</t>
  </si>
  <si>
    <t>COVID-19, mRNA, LNP-S, PF, 50 mcg/0.5 mL (312)</t>
  </si>
  <si>
    <t>Inadvertent Vaccine</t>
  </si>
  <si>
    <t>COVID-19, mRNA, LNP-S, bivalent, PF, 10 mcg/0.2 mL (230)</t>
  </si>
  <si>
    <t>Conditional Skip</t>
  </si>
  <si>
    <t>Skip Context</t>
  </si>
  <si>
    <t>Set Logic</t>
  </si>
  <si>
    <t>Set ID</t>
  </si>
  <si>
    <t>Description</t>
  </si>
  <si>
    <t>Condition Logic</t>
  </si>
  <si>
    <t>Condition ID</t>
  </si>
  <si>
    <t>Start Date</t>
  </si>
  <si>
    <t>End Date</t>
  </si>
  <si>
    <t>Begin Age</t>
  </si>
  <si>
    <t>End Age (less than)</t>
  </si>
  <si>
    <t>Dose Count</t>
  </si>
  <si>
    <t>Dose Type</t>
  </si>
  <si>
    <t>Dose Count Logic</t>
  </si>
  <si>
    <t>Vaccine Types (CVX List)</t>
  </si>
  <si>
    <t>Recurring Dose</t>
  </si>
  <si>
    <t>Recurring Dose (Yes/No)</t>
  </si>
  <si>
    <t>Seasonal Recommendation</t>
  </si>
  <si>
    <t/>
  </si>
  <si>
    <t>42 days</t>
  </si>
  <si>
    <t>28 days - 4 days</t>
  </si>
  <si>
    <t>8 weeks</t>
  </si>
  <si>
    <t>7 years</t>
  </si>
  <si>
    <t>Dose 3</t>
  </si>
  <si>
    <t>8 weeks - 4 days</t>
  </si>
  <si>
    <t>Dose 4</t>
  </si>
  <si>
    <t>COVID-19 vaccine, vector-nr, rS-ChAdOx1, PF, 0.5 mL (210)</t>
  </si>
  <si>
    <t>SARS-COV-2 (COVID-19) vaccine, vector non-replicating, recombinant spike protein-Ad26, preservative free, 0.5 mL (212)</t>
  </si>
  <si>
    <t>18 years - 4 days</t>
  </si>
  <si>
    <t>COVID-19 IV Non-US Vaccine (COVAXIN) (502)</t>
  </si>
  <si>
    <t>COVID-19 VVnr Non-US Vaccine (CONVIDECIA), CanSino Biological Inc./Beijing Institute of Biotechnology (506)</t>
  </si>
  <si>
    <t>COVID-19 IV Non-US Vaccine (BIBP, Sinopharm) (510)</t>
  </si>
  <si>
    <t>COVID-19 IV Non-US Vaccine (CoronaVac, Sinovac) (511)</t>
  </si>
  <si>
    <t>COVID-19 VLP Non-US Vaccine (Medicago, Covifenz) (512)</t>
  </si>
  <si>
    <t>COVID-19 mRNA, bivalent, original/Omicron BA.1 Non-US Vaccine Product (Spikevax Bivalent), Moderna (519)</t>
  </si>
  <si>
    <t>COVID-19 mRNA, bivalent, original/Omicron BA.1 Non-US Vaccine Product (Comirnaty Bivalent), Pfizer-BioNTech (520)</t>
  </si>
  <si>
    <t>Forecast</t>
  </si>
  <si>
    <t>Target Dose is not needed after one dose has been administered on or after 9/12/2023</t>
  </si>
  <si>
    <t>Vaccine Count By Date</t>
  </si>
  <si>
    <t>valid</t>
  </si>
  <si>
    <t>greater than</t>
  </si>
  <si>
    <t>308; 309; 310; 311; 312</t>
  </si>
  <si>
    <t>Yes</t>
  </si>
  <si>
    <t>Diphtheria standard series</t>
  </si>
  <si>
    <t>Diphtheria</t>
  </si>
  <si>
    <t>DTaP/Tdap/Td</t>
  </si>
  <si>
    <t>12 months - 4 days</t>
  </si>
  <si>
    <t>6 weeks - 4 days</t>
  </si>
  <si>
    <t>6 weeks</t>
  </si>
  <si>
    <t>2 months</t>
  </si>
  <si>
    <t>3 months + 4 weeks</t>
  </si>
  <si>
    <t>DTaP (20)</t>
  </si>
  <si>
    <t>DT - Pediatric (28)</t>
  </si>
  <si>
    <t>DTaP, 5 pertussis antigens (106)</t>
  </si>
  <si>
    <t>DTaP-HepB-IPV (110)</t>
  </si>
  <si>
    <t>DTaP-Hib-IPV (120)</t>
  </si>
  <si>
    <t>DTaP-IPV-Hib-HepB (146)</t>
  </si>
  <si>
    <t>DTP (01)</t>
  </si>
  <si>
    <t>DTP-Hib (22)</t>
  </si>
  <si>
    <t>DTaP-Hib (50)</t>
  </si>
  <si>
    <t>DTP-Hib-HepB (102)</t>
  </si>
  <si>
    <t>DTaP, Unspecified Formulation (107)</t>
  </si>
  <si>
    <t>DTaP-IPV (130)</t>
  </si>
  <si>
    <t>DTaP-IPV-Hib-HepB,historical (132)</t>
  </si>
  <si>
    <t>DTaP-IPV-Hib (170)</t>
  </si>
  <si>
    <t>DT, IPV adsorved (195)</t>
  </si>
  <si>
    <t>6 years - 4 days</t>
  </si>
  <si>
    <t>DTP-hepB-Hib Pentavalent Non-US (198)</t>
  </si>
  <si>
    <t>Td - Adult Adsorbed (09)</t>
  </si>
  <si>
    <t>Td p-free (113)</t>
  </si>
  <si>
    <t>Tdap (115)</t>
  </si>
  <si>
    <t>Td - Adult (138)</t>
  </si>
  <si>
    <t>Td - Adult Unspecified Formulation (139)</t>
  </si>
  <si>
    <t>Td, adsorbed, p-free, Lf unspecified (196)</t>
  </si>
  <si>
    <t>Evaluation</t>
  </si>
  <si>
    <t>Dose is not required for those 7 years or older</t>
  </si>
  <si>
    <t>OR</t>
  </si>
  <si>
    <t>Dose is not required if the patient has received 6 or more total doses to date</t>
  </si>
  <si>
    <t>Vaccine Count by Age</t>
  </si>
  <si>
    <t>Total</t>
  </si>
  <si>
    <t>01;09;20;22;28;50;102;106;107;110;113;115;120;130;132;138;139;146;170;195;196;198</t>
  </si>
  <si>
    <t>10 weeks - 4 days</t>
  </si>
  <si>
    <t>10 weeks</t>
  </si>
  <si>
    <t>4 months</t>
  </si>
  <si>
    <t>5 months + 4 weeks</t>
  </si>
  <si>
    <t>4 weeks - 4 days</t>
  </si>
  <si>
    <t>4 weeks</t>
  </si>
  <si>
    <t>13 weeks</t>
  </si>
  <si>
    <t>Dose is not required for those 7 years or older at the earliest forecasted date for next dose.</t>
  </si>
  <si>
    <t>14 weeks - 4 days</t>
  </si>
  <si>
    <t>14 weeks</t>
  </si>
  <si>
    <t>7 months + 4 weeks</t>
  </si>
  <si>
    <t>15 months</t>
  </si>
  <si>
    <t>19 months + 4 weeks</t>
  </si>
  <si>
    <t>6 months - 4 days</t>
  </si>
  <si>
    <t>13 months + 4 weeks</t>
  </si>
  <si>
    <t>4 months - 4 days</t>
  </si>
  <si>
    <t>Dose is not required for those 4 years or older</t>
  </si>
  <si>
    <t>4 years - 4 days</t>
  </si>
  <si>
    <t>Dose is not required for those 4 years or older at the earliest forecasted date for next dose.</t>
  </si>
  <si>
    <t>4 years</t>
  </si>
  <si>
    <t>Dose 5</t>
  </si>
  <si>
    <t>3 years</t>
  </si>
  <si>
    <t>4 years + 4 weeks</t>
  </si>
  <si>
    <t>Dose 6</t>
  </si>
  <si>
    <t>override</t>
  </si>
  <si>
    <t>Both</t>
  </si>
  <si>
    <t>Dose is not required if the patient has received 2 doses</t>
  </si>
  <si>
    <t>Valid</t>
  </si>
  <si>
    <t>equal to</t>
  </si>
  <si>
    <t>Dose is not required if the patient has received 3 doses</t>
  </si>
  <si>
    <t>Dose is not required if the patient has received 4 doses with 1 pertussis- containing vaccine on or after 4 years</t>
  </si>
  <si>
    <t>AND</t>
  </si>
  <si>
    <t>01;20;22;50;102;106;107;110;115;120;130;132;146;170;198</t>
  </si>
  <si>
    <t>Dose is not required if the patient has received more than 4 doses</t>
  </si>
  <si>
    <t>Dose 7</t>
  </si>
  <si>
    <t>Dose is not required if the patient has received more than 2 doses.</t>
  </si>
  <si>
    <t>Dose 8</t>
  </si>
  <si>
    <t>Dose is not required if the patient has received more than 3 doses</t>
  </si>
  <si>
    <t>Dose 9</t>
  </si>
  <si>
    <t>10 years</t>
  </si>
  <si>
    <t>11 years</t>
  </si>
  <si>
    <t>13 years + 4 weeks</t>
  </si>
  <si>
    <t>Dose is not required if the patient has received 1 or more doses after the age of 10 years</t>
  </si>
  <si>
    <t>Dose 10</t>
  </si>
  <si>
    <t>10 years + 4 weeks</t>
  </si>
  <si>
    <t>DT, IPV adsorbed (195)</t>
  </si>
  <si>
    <t>HepA 2-dose series</t>
  </si>
  <si>
    <t>HepA</t>
  </si>
  <si>
    <t>19 years</t>
  </si>
  <si>
    <t>12 months</t>
  </si>
  <si>
    <t>24 months + 4 weeks</t>
  </si>
  <si>
    <t>Hep A, adult (52)</t>
  </si>
  <si>
    <t>Hep A, ped/adol, 2 dose (83)</t>
  </si>
  <si>
    <t>Hep A, pediatric, Unspecified (31)</t>
  </si>
  <si>
    <t>Hep A, Unspecified (85)</t>
  </si>
  <si>
    <t>HepA-HepB (104)</t>
  </si>
  <si>
    <t>18 months - 4 days</t>
  </si>
  <si>
    <t>18 months</t>
  </si>
  <si>
    <t>HepB 3-dose series</t>
  </si>
  <si>
    <t>HepB</t>
  </si>
  <si>
    <t>Anyone age 60 years or older who does not meet risk-based recommendations may still receive Hepatitis B vaccination.</t>
  </si>
  <si>
    <t>Hep B, Adol/peds (08)</t>
  </si>
  <si>
    <t>20 years</t>
  </si>
  <si>
    <t>Hep B, Adult (43)</t>
  </si>
  <si>
    <t>Hep B, Dialysis (44)</t>
  </si>
  <si>
    <t>Hep B, adjuvanted (189)</t>
  </si>
  <si>
    <t>HepB recombinant, 3-antigen, Al(OH)3 (220)</t>
  </si>
  <si>
    <t>Hep B, Adol/high risk infant (42)</t>
  </si>
  <si>
    <t>Hep B, Unspecified Formulation (45)</t>
  </si>
  <si>
    <t>Hib-HepB (51)</t>
  </si>
  <si>
    <t>DTaP-IPV-Hib-HepB, historical (132)</t>
  </si>
  <si>
    <t>1 month</t>
  </si>
  <si>
    <t>24 weeks - 4 days</t>
  </si>
  <si>
    <t>24 weeks</t>
  </si>
  <si>
    <t>18 months + 4 weeks</t>
  </si>
  <si>
    <t>16 weeks - 4 days</t>
  </si>
  <si>
    <t>16 weeks</t>
  </si>
  <si>
    <t>Hib start at 2 months 4-dose series</t>
  </si>
  <si>
    <t>Hib</t>
  </si>
  <si>
    <t>7 months - 4 days</t>
  </si>
  <si>
    <t>PRP-T (48)</t>
  </si>
  <si>
    <t>PRP-OMP (49)</t>
  </si>
  <si>
    <t>Hib, unspecified formulation (17)</t>
  </si>
  <si>
    <t>PRP-D (46)</t>
  </si>
  <si>
    <t>HbOC (47)</t>
  </si>
  <si>
    <t>Hib-Hep B (51)</t>
  </si>
  <si>
    <t>DTaP-IPV-Hib-Hep B,historical (132)</t>
  </si>
  <si>
    <t>DTaP-IPV-Hib-Hep B (146)</t>
  </si>
  <si>
    <t>Hib-MenCY-TT (148)</t>
  </si>
  <si>
    <t>19 months</t>
  </si>
  <si>
    <t>Target Dose is not required if the current dose was administered on or after 15 months - 4 days of age.</t>
  </si>
  <si>
    <t>15 months - 4 days</t>
  </si>
  <si>
    <t>Dose is not required for those 15 months or older</t>
  </si>
  <si>
    <t>DTaP/Hib (50)</t>
  </si>
  <si>
    <t>Target Dose is not required if the current dose was administered on or after 12 months of age.</t>
  </si>
  <si>
    <t>Target Dose is not required if the current dose was administered on or after 12 months - 4 days of age AND the previous dose was administered at least 8 weeks - 4 day from the current dose.</t>
  </si>
  <si>
    <t>Dose is not required for those 12 months or older</t>
  </si>
  <si>
    <t>16 months + 4 weeks</t>
  </si>
  <si>
    <t>10 months + 4 weeks</t>
  </si>
  <si>
    <t>HPV 2-dose series</t>
  </si>
  <si>
    <t>HPV</t>
  </si>
  <si>
    <t>ACIP recommends routine HPV vaccination at age 11 or 12 years. Vaccination can be given starting at age 9 years.</t>
  </si>
  <si>
    <t>Female</t>
  </si>
  <si>
    <t>Transgender</t>
  </si>
  <si>
    <t>Unknown</t>
  </si>
  <si>
    <t>15 years</t>
  </si>
  <si>
    <t>9 years - 4 days</t>
  </si>
  <si>
    <t>9 years</t>
  </si>
  <si>
    <t>27 years</t>
  </si>
  <si>
    <t>9vHPV (165)</t>
  </si>
  <si>
    <t>46 years</t>
  </si>
  <si>
    <t>4vHPV (62)</t>
  </si>
  <si>
    <t>2vHPV (118)</t>
  </si>
  <si>
    <t>HPV Unspecified (137)</t>
  </si>
  <si>
    <t>5 months</t>
  </si>
  <si>
    <t>Target Dose is not required if current dose was administered at least 5 months - 4 days from the previous dose OR two total doses have already been administered</t>
  </si>
  <si>
    <t>5 months - 4 days</t>
  </si>
  <si>
    <t>62;118;137;165</t>
  </si>
  <si>
    <t>Dose is not required once 5 months has passed since dose 1 or two total doses have already been administered.</t>
  </si>
  <si>
    <t>12 weeks - 4 days</t>
  </si>
  <si>
    <t>12 weeks</t>
  </si>
  <si>
    <t>Mumps 2-dose series</t>
  </si>
  <si>
    <t>Mumps</t>
  </si>
  <si>
    <t>MMR</t>
  </si>
  <si>
    <t>Persons identified as being at increased risk who have received less than or equal to 2 doses of mumps virus-containing vaccine should receive 1 dose.</t>
  </si>
  <si>
    <t>MMR (03)</t>
  </si>
  <si>
    <t>MMRV (94)</t>
  </si>
  <si>
    <t>Mumps (07)</t>
  </si>
  <si>
    <t>Rubella/Mumps (38)</t>
  </si>
  <si>
    <t>13 months - 4 days</t>
  </si>
  <si>
    <t>13 months</t>
  </si>
  <si>
    <t>7 years + 4 weeks</t>
  </si>
  <si>
    <t>6 years + 4 weeks</t>
  </si>
  <si>
    <t>Dose is not required for those 19 years or older</t>
  </si>
  <si>
    <t xml:space="preserve"> 19 years - 4 days</t>
  </si>
  <si>
    <t>Influenza standard series</t>
  </si>
  <si>
    <t>Influenza</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</si>
  <si>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</si>
  <si>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All persons aged 6 months and older with egg allergy should receive influenza vaccine. Any influenza vaccine (egg based or non-egg based) that is otherwise appropriate for the recipient's age and health status can be used.</t>
  </si>
  <si>
    <t>Influenza, live, intranasal, quadrivalent (149)</t>
  </si>
  <si>
    <t>2 years</t>
  </si>
  <si>
    <t>50 years</t>
  </si>
  <si>
    <t>Influenza, injectable, quadrivalent, preservative free (150)</t>
  </si>
  <si>
    <t>AFLURIA - QUADRIVALENT (SEQ)</t>
  </si>
  <si>
    <t>FLUARIX - QUADRIVALENT (SKB)</t>
  </si>
  <si>
    <t>FLUZONE - QUADRIVALENT (PMC)</t>
  </si>
  <si>
    <t>FLULAVAL - QUADRIVALENT (IDB)</t>
  </si>
  <si>
    <t>Influenza, injectable, quadrivalent (158)</t>
  </si>
  <si>
    <t>Influenza, injectable, MDCK, preservative free, quadrivalent (171)</t>
  </si>
  <si>
    <t>Influenza, injectable, MDCK, preservative, quadrivalent (186)</t>
  </si>
  <si>
    <t>Influenza, split incl. purified surface antigen (15)</t>
  </si>
  <si>
    <t>Influenza, whole (16)</t>
  </si>
  <si>
    <t>Influenza, Unspecified (88)</t>
  </si>
  <si>
    <t>Influenza, live, intranasal (111)</t>
  </si>
  <si>
    <t>Influenza, high dose seasonal (135)</t>
  </si>
  <si>
    <t>Influenza, injectable preservative free (140)</t>
  </si>
  <si>
    <t>Influenza, injectable (141)</t>
  </si>
  <si>
    <t>influenza nasal, unspecified formulation (151)</t>
  </si>
  <si>
    <t>Influenza, injectable, MDCK, preservative free (153)</t>
  </si>
  <si>
    <t>Influenza, recombinant, injectable, preservative free (155)</t>
  </si>
  <si>
    <t>Influenza, injectable, quadrivalent, preservative free, peds (161)</t>
  </si>
  <si>
    <t>influenza, trivalent, adjuvanted (168)</t>
  </si>
  <si>
    <t>influenza, recombinant, quadrIvalent,injectable, preservative free (185)</t>
  </si>
  <si>
    <t>Influenza, high dose, quadrivalent (197)</t>
  </si>
  <si>
    <t>influenza, seasonal vaccine, quadrivalent, adjuvanted (205)</t>
  </si>
  <si>
    <t>Dose is not required for those 9 years or older</t>
  </si>
  <si>
    <t>65 years</t>
  </si>
  <si>
    <t>Influenza, intradermal, preservative free (144)</t>
  </si>
  <si>
    <t>12 years - 4 days</t>
  </si>
  <si>
    <t>Influenza, intradermal, quadrivalent, preservative free (166)</t>
  </si>
  <si>
    <t>Dose is not required if the patient has received 2 or more doses during the current season.</t>
  </si>
  <si>
    <t>Vaccine Count by Date</t>
  </si>
  <si>
    <t>15; 16; 88; 111; 135; 140; 141; 144; 149; 150; 151; 153; 155; 158; 161; 166; 168; 171; 185; 186; 197; 205</t>
  </si>
  <si>
    <t>Dose is not required if the patient has received 1 or more doses during the current season AND patient was 9 years or older when the first dose was received.</t>
  </si>
  <si>
    <t>Dose is not required if the patient has received 1 or more doses during the current season AND patient has received 2 or more doses before July 1, 2023.</t>
  </si>
  <si>
    <t>Polio 4-dose series</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</si>
  <si>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</si>
  <si>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</si>
  <si>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IPV (10)</t>
  </si>
  <si>
    <t>OPV trivalent (02)</t>
  </si>
  <si>
    <t>Polio, Unspecified Formulation (89)</t>
  </si>
  <si>
    <t>DTaP-IPV-Hib-HepB, Historical (132)</t>
  </si>
  <si>
    <t>OPV bivalent (178)</t>
  </si>
  <si>
    <t>OPV, monovalent, unspecified (179)</t>
  </si>
  <si>
    <t>OPV, Unspecified (182)</t>
  </si>
  <si>
    <t>15 months + 4 weeks</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</si>
  <si>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</si>
  <si>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</si>
  <si>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</si>
  <si>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18 weeks - 4 days</t>
  </si>
  <si>
    <t>18 weeks</t>
  </si>
  <si>
    <t>Pneumococcal 4-dose series</t>
  </si>
  <si>
    <t>If only PCV13 is available when the child is scheduled to receive a PCV, PCV13 may be given as previously recommended.</t>
  </si>
  <si>
    <t>PCV13 (133)</t>
  </si>
  <si>
    <t>PCV15 (215)</t>
  </si>
  <si>
    <t>PCV20 (216)</t>
  </si>
  <si>
    <t>PCV7 (100)</t>
  </si>
  <si>
    <t>Pneumococcal, unspecified formulation (109)</t>
  </si>
  <si>
    <t>Pneumococcal Conjugate, unspecified formulation (152)</t>
  </si>
  <si>
    <t>PCV10 (177)</t>
  </si>
  <si>
    <t>PPSV23 (33)</t>
  </si>
  <si>
    <t>Target Dose not required if current dose was administered on or after 24 months - 4 days of age.</t>
  </si>
  <si>
    <t>24 months - 4 days</t>
  </si>
  <si>
    <t>Target Dose not required for those who are 24 months of age or older.</t>
  </si>
  <si>
    <t>24 months</t>
  </si>
  <si>
    <t>Target Dose is not required if the current dose was administered on or after 12 months of age</t>
  </si>
  <si>
    <t>Target Dose is not required if the current dose was administered on or after 12 months - 4 days of age AND at least 8 weeks - 4 days from the previous dose</t>
  </si>
  <si>
    <t>Dose is not required if the patient has received 1 or more doses of PCV13, PCV15, or PCV20</t>
  </si>
  <si>
    <t>133; 215; 216</t>
  </si>
  <si>
    <t>Rotavirus 3-dose series</t>
  </si>
  <si>
    <t>For children with known or suspected altered immunocompetence, ACIP advises consultation with an immunologist or infectious diseases specialist before administration of rotavirus vaccine.  Children who are immunocompromised because of congenital immunodeficiency, or hematopoietic stem cell or solid organ transplantation sometimes experience severe, prolonged, and even fatal wild-type rotavirus gastroenteritis.</t>
  </si>
  <si>
    <t>15 weeks</t>
  </si>
  <si>
    <t>Rotavirus, pentavalent (116)</t>
  </si>
  <si>
    <t>8 months + 1 day</t>
  </si>
  <si>
    <t>Rotavirus, monovalent (119)</t>
  </si>
  <si>
    <t>Rotavirus, tetravalent (74)</t>
  </si>
  <si>
    <t>Rotavirus, unspecified formulation (122)</t>
  </si>
  <si>
    <t>Varicella childhood 2-dose series</t>
  </si>
  <si>
    <t>Varicella</t>
  </si>
  <si>
    <t>Varicella (21)</t>
  </si>
  <si>
    <t>Zoster Live (121)</t>
  </si>
  <si>
    <t>Enter the date the test will be performed using the menu below. This will automatically calculate the dates related to the IIP test patient, "Lance Gaige Duncan," for each test step in the IIP Test Plan. This tool allows the patient to remain two months of age.</t>
  </si>
  <si>
    <t xml:space="preserve">Use the DOB for vaccines given "today", the VIS given date, effective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</si>
</sst>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yy;@"/>
    <numFmt numFmtId="166" formatCode="#,##0.0"/>
  </numFmts>
  <fonts count="24"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Calibri"/>
      <family val="2"/>
    </font>
    <font>
      <sz val="11"/>
      <color theme="1"/>
      <name val="Calibri"/>
      <family val="2"/>
    </font>
    <font>
      <u/>
      <sz val="11"/>
      <color theme="10"/>
      <name val="Calibri"/>
      <family val="2"/>
    </font>
    <font>
      <i/>
      <sz val="11"/>
      <color rgb="FFFF0000"/>
      <name val="Calibri"/>
      <family val="2"/>
    </font>
    <font>
      <b/>
      <i/>
      <sz val="11"/>
      <color rgb="FFFF0000"/>
      <name val="Calibri"/>
      <family val="2"/>
    </font>
    <font>
      <sz val="10"/>
      <color rgb="FF000000"/>
      <name val="Arial"/>
      <family val="2"/>
    </font>
    <font>
      <sz val="12"/>
      <color rgb="FF800000"/>
      <name val="Arial"/>
      <family val="2"/>
    </font>
    <font>
      <sz val="10"/>
      <color rgb="FF000000"/>
      <name val="Courier New"/>
      <family val="3"/>
    </font>
    <font>
      <sz val="8"/>
      <color rgb="FF000000"/>
      <name val="Arial"/>
      <family val="2"/>
    </font>
    <font>
      <sz val="10"/>
      <color rgb="FFFF9966"/>
      <name val="Arial"/>
      <family val="2"/>
    </font>
    <font>
      <sz val="10"/>
      <color theme="9"/>
      <name val="Arial"/>
      <family val="2"/>
    </font>
    <font>
      <sz val="12"/>
      <color rgb="FFFFFF99"/>
      <name val="Arial"/>
      <family val="2"/>
    </font>
    <font>
      <sz val="8"/>
      <name val="Arial"/>
      <family val="2"/>
    </font>
    <font>
      <sz val="12"/>
      <color theme="5" tint="-0.249977111117893"/>
      <name val="Arial"/>
      <family val="2"/>
    </font>
    <font>
      <b/>
      <u/>
      <sz val="11"/>
      <color theme="1"/>
      <name val="Calibri"/>
      <family val="2"/>
    </font>
    <font>
      <sz val="9"/>
      <color indexed="81"/>
      <name val="Tahoma"/>
      <family val="2"/>
    </font>
    <font>
      <b/>
      <sz val="9"/>
      <color indexed="81"/>
      <name val="Tahoma"/>
      <family val="2"/>
    </font>
    <font>
      <sz val="11"/>
      <color rgb="FF9C6500"/>
      <name val="Aptos Narrow"/>
      <family val="2"/>
      <scheme val="minor"/>
    </font>
    <font>
      <sz val="11"/>
      <color theme="0"/>
      <name val="Calibri"/>
      <family val="2"/>
    </font>
    <font>
      <b/>
      <sz val="11"/>
      <color rgb="FFFF0000"/>
      <name val="Calibri"/>
      <family val="2"/>
    </font>
  </fonts>
  <fills count="1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3" tint="0.749992370372631"/>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them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EB9C"/>
      </patternFill>
    </fill>
    <fill>
      <patternFill patternType="solid">
        <fgColor theme="1"/>
        <bgColor indexed="64"/>
      </patternFill>
    </fill>
    <fill>
      <patternFill patternType="solid">
        <fgColor theme="6"/>
        <bgColor indexed="64"/>
      </patternFill>
    </fill>
    <fill>
      <patternFill patternType="solid">
        <fgColor theme="1" tint="0.34998626667073579"/>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right/>
      <top style="thin">
        <color indexed="64"/>
      </top>
      <bottom style="thin">
        <color rgb="FF000000"/>
      </bottom>
      <diagonal/>
    </border>
    <border>
      <left style="thin">
        <color indexed="64"/>
      </left>
      <right style="thin">
        <color rgb="FF000000"/>
      </right>
      <top/>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right style="thin">
        <color indexed="64"/>
      </right>
      <top style="thin">
        <color indexed="64"/>
      </top>
      <bottom/>
      <diagonal/>
    </border>
    <border>
      <left/>
      <right/>
      <top style="thin">
        <color indexed="64"/>
      </top>
      <bottom/>
      <diagonal/>
    </border>
    <border>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style="thin">
        <color rgb="FF000000"/>
      </top>
      <bottom style="thin">
        <color indexed="64"/>
      </bottom>
      <diagonal/>
    </border>
    <border>
      <left/>
      <right/>
      <top style="thin">
        <color rgb="FF000000"/>
      </top>
      <bottom style="thin">
        <color indexed="64"/>
      </bottom>
      <diagonal/>
    </border>
  </borders>
  <cellStyleXfs count="56">
    <xf numFmtId="0" fontId="0" fillId="0" borderId="0"/>
    <xf numFmtId="0" fontId="3" fillId="0" borderId="0" applyNumberFormat="0" applyFill="0" applyBorder="0" applyAlignment="0" applyProtection="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9" fillId="0" borderId="0"/>
    <xf numFmtId="0" fontId="9" fillId="0" borderId="0"/>
    <xf numFmtId="0" fontId="9"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9"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9" fillId="0" borderId="0"/>
    <xf numFmtId="0" fontId="1"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21" fillId="14" borderId="0" applyNumberFormat="0" applyBorder="0" applyAlignment="0" applyProtection="0"/>
    <xf numFmtId="0" fontId="9" fillId="0" borderId="0"/>
    <xf numFmtId="0" fontId="9" fillId="0" borderId="0"/>
    <xf numFmtId="0" fontId="9" fillId="0" borderId="0"/>
    <xf numFmtId="0" fontId="9" fillId="0" borderId="0"/>
    <xf numFmtId="0" fontId="9" fillId="0" borderId="0"/>
  </cellStyleXfs>
  <cellXfs count="621">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horizontal="left"/>
    </xf>
    <xf numFmtId="0" fontId="3" fillId="0" borderId="1" xfId="1" applyBorder="1"/>
    <xf numFmtId="0" fontId="0" fillId="0" borderId="1" xfId="0" applyBorder="1" applyAlignment="1">
      <alignment horizontal="left" vertical="top" wrapText="1"/>
    </xf>
    <xf numFmtId="0" fontId="0" fillId="5" borderId="1" xfId="0" applyFill="1" applyBorder="1" applyAlignment="1">
      <alignment horizontal="left" vertical="top" wrapText="1" indent="1"/>
    </xf>
    <xf numFmtId="0" fontId="0" fillId="5" borderId="1" xfId="0" applyFill="1" applyBorder="1"/>
    <xf numFmtId="0" fontId="0" fillId="0" borderId="1" xfId="0" applyBorder="1" applyAlignment="1">
      <alignment horizontal="left" vertical="top" wrapText="1" indent="1"/>
    </xf>
    <xf numFmtId="0" fontId="4" fillId="2" borderId="0" xfId="0" applyFont="1" applyFill="1"/>
    <xf numFmtId="0" fontId="5" fillId="2" borderId="0" xfId="0" applyFont="1" applyFill="1"/>
    <xf numFmtId="0" fontId="5" fillId="0" borderId="0" xfId="0" applyFont="1"/>
    <xf numFmtId="0" fontId="5" fillId="0" borderId="0" xfId="0" applyFont="1" applyAlignment="1">
      <alignment horizontal="left" indent="1"/>
    </xf>
    <xf numFmtId="0" fontId="0" fillId="5" borderId="0" xfId="0" applyFill="1"/>
    <xf numFmtId="0" fontId="0" fillId="6" borderId="1" xfId="0" applyFill="1" applyBorder="1"/>
    <xf numFmtId="0" fontId="4" fillId="7" borderId="0" xfId="0" applyFont="1" applyFill="1"/>
    <xf numFmtId="0" fontId="5" fillId="7" borderId="0" xfId="0" applyFont="1" applyFill="1"/>
    <xf numFmtId="0" fontId="5" fillId="0" borderId="1" xfId="0" applyFont="1" applyBorder="1"/>
    <xf numFmtId="0" fontId="6" fillId="0" borderId="0" xfId="1" applyFont="1" applyBorder="1"/>
    <xf numFmtId="0" fontId="7" fillId="0" borderId="0" xfId="0" applyFont="1"/>
    <xf numFmtId="0" fontId="4" fillId="0" borderId="0" xfId="0" applyFont="1"/>
    <xf numFmtId="14" fontId="5" fillId="3" borderId="0" xfId="0" applyNumberFormat="1" applyFont="1" applyFill="1" applyProtection="1">
      <protection locked="0"/>
    </xf>
    <xf numFmtId="0" fontId="5" fillId="4" borderId="0" xfId="0" applyFont="1" applyFill="1"/>
    <xf numFmtId="0" fontId="5" fillId="0" borderId="0" xfId="0" applyFont="1" applyAlignment="1">
      <alignment horizontal="left"/>
    </xf>
    <xf numFmtId="0" fontId="0" fillId="0" borderId="0" xfId="0" applyAlignment="1">
      <alignment horizontal="left" vertical="top" wrapText="1"/>
    </xf>
    <xf numFmtId="0" fontId="9" fillId="8" borderId="7" xfId="0" applyFont="1" applyFill="1" applyBorder="1" applyAlignment="1">
      <alignment vertical="center"/>
    </xf>
    <xf numFmtId="0" fontId="10" fillId="9" borderId="8" xfId="0" applyFont="1" applyFill="1" applyBorder="1" applyAlignment="1">
      <alignment vertical="center"/>
    </xf>
    <xf numFmtId="0" fontId="0" fillId="9" borderId="9" xfId="0" applyFill="1" applyBorder="1"/>
    <xf numFmtId="0" fontId="0" fillId="9" borderId="10" xfId="0" applyFill="1" applyBorder="1"/>
    <xf numFmtId="0" fontId="9" fillId="0" borderId="11" xfId="0" applyFont="1" applyBorder="1" applyAlignment="1">
      <alignment wrapText="1"/>
    </xf>
    <xf numFmtId="0" fontId="11" fillId="0" borderId="0" xfId="0" applyFont="1" applyAlignment="1">
      <alignment vertical="center"/>
    </xf>
    <xf numFmtId="0" fontId="9" fillId="8" borderId="12" xfId="0" applyFont="1" applyFill="1" applyBorder="1" applyAlignment="1">
      <alignment vertical="center" wrapText="1"/>
    </xf>
    <xf numFmtId="0" fontId="10" fillId="9" borderId="7" xfId="0" applyFont="1" applyFill="1" applyBorder="1" applyAlignment="1">
      <alignment horizontal="left" vertical="center" wrapText="1"/>
    </xf>
    <xf numFmtId="0" fontId="9" fillId="0" borderId="13" xfId="0" applyFont="1" applyBorder="1" applyAlignment="1">
      <alignment wrapText="1"/>
    </xf>
    <xf numFmtId="0" fontId="9" fillId="0" borderId="14" xfId="0" applyFont="1" applyBorder="1" applyAlignment="1">
      <alignment wrapText="1"/>
    </xf>
    <xf numFmtId="0" fontId="11" fillId="0" borderId="0" xfId="0" applyFont="1" applyAlignment="1">
      <alignment vertical="center" wrapText="1"/>
    </xf>
    <xf numFmtId="0" fontId="9" fillId="8" borderId="1" xfId="0" applyFont="1" applyFill="1" applyBorder="1" applyAlignment="1">
      <alignment wrapText="1"/>
    </xf>
    <xf numFmtId="0" fontId="9" fillId="8" borderId="2" xfId="0" applyFont="1" applyFill="1" applyBorder="1" applyAlignment="1">
      <alignment vertical="center" wrapText="1"/>
    </xf>
    <xf numFmtId="0" fontId="12" fillId="10" borderId="15" xfId="0" applyFont="1" applyFill="1" applyBorder="1" applyAlignment="1">
      <alignment horizontal="center" vertical="center" wrapText="1"/>
    </xf>
    <xf numFmtId="0" fontId="13" fillId="8" borderId="2" xfId="0" applyFont="1" applyFill="1" applyBorder="1" applyAlignment="1">
      <alignment vertical="center" wrapText="1"/>
    </xf>
    <xf numFmtId="0" fontId="10" fillId="9" borderId="1" xfId="2" applyFont="1" applyFill="1" applyBorder="1" applyAlignment="1">
      <alignment horizontal="left" vertical="center" wrapText="1"/>
    </xf>
    <xf numFmtId="0" fontId="9" fillId="8" borderId="16" xfId="0" applyFont="1" applyFill="1" applyBorder="1" applyAlignment="1">
      <alignment vertical="center" wrapText="1"/>
    </xf>
    <xf numFmtId="0" fontId="13" fillId="8" borderId="17" xfId="0" applyFont="1" applyFill="1" applyBorder="1" applyAlignment="1">
      <alignment vertical="center" wrapText="1"/>
    </xf>
    <xf numFmtId="0" fontId="10" fillId="9" borderId="1" xfId="2" applyFont="1" applyFill="1" applyBorder="1" applyAlignment="1">
      <alignment horizontal="center" vertical="center" wrapText="1"/>
    </xf>
    <xf numFmtId="0" fontId="9" fillId="8" borderId="16" xfId="3" applyFill="1" applyBorder="1" applyAlignment="1">
      <alignment vertical="center" wrapText="1"/>
    </xf>
    <xf numFmtId="0" fontId="12" fillId="10" borderId="10" xfId="0" applyFont="1" applyFill="1" applyBorder="1" applyAlignment="1">
      <alignment horizontal="center" vertical="center" wrapText="1"/>
    </xf>
    <xf numFmtId="0" fontId="9" fillId="0" borderId="0" xfId="0" applyFont="1" applyAlignment="1">
      <alignment wrapText="1"/>
    </xf>
    <xf numFmtId="0" fontId="13" fillId="8" borderId="17" xfId="3" applyFont="1" applyFill="1" applyBorder="1" applyAlignment="1">
      <alignment vertical="center" wrapText="1"/>
    </xf>
    <xf numFmtId="0" fontId="10" fillId="9" borderId="10" xfId="0" applyFont="1" applyFill="1" applyBorder="1" applyAlignment="1">
      <alignment horizontal="center" vertical="center" wrapText="1"/>
    </xf>
    <xf numFmtId="0" fontId="12" fillId="10" borderId="7" xfId="0" applyFont="1" applyFill="1" applyBorder="1" applyAlignment="1">
      <alignment horizontal="center" vertical="center" wrapText="1"/>
    </xf>
    <xf numFmtId="0" fontId="12" fillId="10" borderId="7" xfId="4" applyFont="1" applyFill="1" applyBorder="1" applyAlignment="1">
      <alignment horizontal="center" vertical="center" wrapText="1"/>
    </xf>
    <xf numFmtId="0" fontId="12" fillId="10" borderId="1" xfId="0" applyFont="1" applyFill="1" applyBorder="1" applyAlignment="1">
      <alignment horizontal="center" vertical="center" wrapText="1"/>
    </xf>
    <xf numFmtId="0" fontId="12" fillId="10" borderId="7" xfId="2" applyFont="1" applyFill="1" applyBorder="1" applyAlignment="1">
      <alignment horizontal="center" vertical="center" wrapText="1"/>
    </xf>
    <xf numFmtId="0" fontId="12" fillId="10" borderId="18"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9" borderId="7" xfId="4" applyFont="1" applyFill="1" applyBorder="1" applyAlignment="1">
      <alignment horizontal="center" vertical="center" wrapText="1"/>
    </xf>
    <xf numFmtId="0" fontId="10" fillId="9" borderId="19" xfId="0" applyFont="1" applyFill="1" applyBorder="1" applyAlignment="1">
      <alignment horizontal="center" vertical="center" wrapText="1"/>
    </xf>
    <xf numFmtId="0" fontId="10" fillId="9" borderId="7" xfId="2" applyFont="1" applyFill="1" applyBorder="1" applyAlignment="1">
      <alignment horizontal="center" vertical="center" wrapText="1"/>
    </xf>
    <xf numFmtId="0" fontId="13" fillId="8" borderId="17" xfId="2" applyFont="1" applyFill="1" applyBorder="1" applyAlignment="1">
      <alignment vertical="center" wrapText="1"/>
    </xf>
    <xf numFmtId="0" fontId="0" fillId="0" borderId="9" xfId="0" applyBorder="1" applyAlignment="1">
      <alignment wrapText="1"/>
    </xf>
    <xf numFmtId="0" fontId="9" fillId="8" borderId="1" xfId="3" applyFill="1" applyBorder="1" applyAlignment="1">
      <alignment vertical="center" wrapText="1"/>
    </xf>
    <xf numFmtId="0" fontId="10" fillId="9" borderId="10" xfId="0" applyFont="1" applyFill="1" applyBorder="1" applyAlignment="1">
      <alignment horizontal="left" vertical="center" wrapText="1"/>
    </xf>
    <xf numFmtId="0" fontId="9" fillId="0" borderId="20" xfId="0" applyFont="1" applyBorder="1" applyAlignment="1">
      <alignment wrapText="1"/>
    </xf>
    <xf numFmtId="0" fontId="9" fillId="0" borderId="21" xfId="0" applyFont="1" applyBorder="1" applyAlignment="1">
      <alignment wrapText="1"/>
    </xf>
    <xf numFmtId="0" fontId="12" fillId="10" borderId="7" xfId="5" applyFont="1" applyFill="1" applyBorder="1" applyAlignment="1">
      <alignment horizontal="center" vertical="center" wrapText="1"/>
    </xf>
    <xf numFmtId="0" fontId="9" fillId="8" borderId="16" xfId="2" applyFill="1" applyBorder="1" applyAlignment="1">
      <alignment vertical="center" wrapText="1"/>
    </xf>
    <xf numFmtId="0" fontId="12" fillId="10" borderId="8" xfId="0" applyFont="1" applyFill="1" applyBorder="1" applyAlignment="1">
      <alignment horizontal="center" vertical="center" wrapText="1"/>
    </xf>
    <xf numFmtId="0" fontId="9" fillId="8" borderId="16" xfId="6" applyFill="1" applyBorder="1" applyAlignment="1">
      <alignment vertical="center" wrapText="1"/>
    </xf>
    <xf numFmtId="0" fontId="12" fillId="10" borderId="10" xfId="6" applyFont="1" applyFill="1" applyBorder="1" applyAlignment="1">
      <alignment horizontal="center" vertical="center" wrapText="1"/>
    </xf>
    <xf numFmtId="0" fontId="9" fillId="0" borderId="13" xfId="6" applyBorder="1" applyAlignment="1">
      <alignment wrapText="1"/>
    </xf>
    <xf numFmtId="0" fontId="9" fillId="0" borderId="14" xfId="6" applyBorder="1" applyAlignment="1">
      <alignment wrapText="1"/>
    </xf>
    <xf numFmtId="0" fontId="9" fillId="0" borderId="0" xfId="6" applyAlignment="1">
      <alignment wrapText="1"/>
    </xf>
    <xf numFmtId="0" fontId="13" fillId="8" borderId="2" xfId="6" applyFont="1" applyFill="1" applyBorder="1" applyAlignment="1">
      <alignment vertical="center" wrapText="1"/>
    </xf>
    <xf numFmtId="0" fontId="9" fillId="0" borderId="11" xfId="6" applyBorder="1" applyAlignment="1">
      <alignment wrapText="1"/>
    </xf>
    <xf numFmtId="0" fontId="12" fillId="10" borderId="1" xfId="2" applyFont="1" applyFill="1" applyBorder="1" applyAlignment="1">
      <alignment horizontal="center" vertical="center" wrapText="1"/>
    </xf>
    <xf numFmtId="0" fontId="12" fillId="10" borderId="1" xfId="7" applyFont="1" applyFill="1" applyBorder="1" applyAlignment="1">
      <alignment horizontal="center" vertical="center" wrapText="1"/>
    </xf>
    <xf numFmtId="14" fontId="10" fillId="9" borderId="10" xfId="0" applyNumberFormat="1" applyFont="1" applyFill="1" applyBorder="1" applyAlignment="1">
      <alignment horizontal="center" vertical="center" wrapText="1"/>
    </xf>
    <xf numFmtId="0" fontId="9" fillId="0" borderId="9" xfId="0" applyFont="1" applyBorder="1" applyAlignment="1">
      <alignment wrapText="1"/>
    </xf>
    <xf numFmtId="0" fontId="10" fillId="9" borderId="10" xfId="0" applyFont="1" applyFill="1" applyBorder="1" applyAlignment="1">
      <alignment vertical="center" wrapText="1"/>
    </xf>
    <xf numFmtId="0" fontId="13" fillId="8" borderId="2" xfId="2" applyFont="1" applyFill="1" applyBorder="1" applyAlignment="1">
      <alignment vertical="center" wrapText="1"/>
    </xf>
    <xf numFmtId="0" fontId="10" fillId="9" borderId="7" xfId="5" applyFont="1" applyFill="1" applyBorder="1" applyAlignment="1">
      <alignment horizontal="center" vertical="center" wrapText="1"/>
    </xf>
    <xf numFmtId="14" fontId="10" fillId="9" borderId="7" xfId="0" applyNumberFormat="1" applyFont="1" applyFill="1" applyBorder="1" applyAlignment="1">
      <alignment horizontal="center" vertical="center" wrapText="1"/>
    </xf>
    <xf numFmtId="0" fontId="13" fillId="8" borderId="2" xfId="3" applyFont="1" applyFill="1" applyBorder="1" applyAlignment="1">
      <alignment vertical="center" wrapText="1"/>
    </xf>
    <xf numFmtId="0" fontId="12" fillId="10" borderId="7" xfId="8" applyFont="1" applyFill="1" applyBorder="1" applyAlignment="1">
      <alignment horizontal="center" vertical="center" wrapText="1"/>
    </xf>
    <xf numFmtId="0" fontId="10" fillId="9" borderId="7" xfId="8" applyFont="1" applyFill="1" applyBorder="1" applyAlignment="1">
      <alignment horizontal="center" vertical="center" wrapText="1"/>
    </xf>
    <xf numFmtId="0" fontId="9" fillId="8" borderId="16" xfId="9" applyFill="1" applyBorder="1" applyAlignment="1">
      <alignment vertical="center" wrapText="1"/>
    </xf>
    <xf numFmtId="0" fontId="12" fillId="10" borderId="10" xfId="9" applyFont="1" applyFill="1" applyBorder="1" applyAlignment="1">
      <alignment horizontal="center" vertical="center" wrapText="1"/>
    </xf>
    <xf numFmtId="0" fontId="9" fillId="0" borderId="13" xfId="9" applyBorder="1" applyAlignment="1">
      <alignment wrapText="1"/>
    </xf>
    <xf numFmtId="0" fontId="9" fillId="0" borderId="14" xfId="9" applyBorder="1" applyAlignment="1">
      <alignment wrapText="1"/>
    </xf>
    <xf numFmtId="0" fontId="9" fillId="0" borderId="0" xfId="9" applyAlignment="1">
      <alignment wrapText="1"/>
    </xf>
    <xf numFmtId="0" fontId="13" fillId="8" borderId="2" xfId="9" applyFont="1" applyFill="1" applyBorder="1" applyAlignment="1">
      <alignment vertical="center" wrapText="1"/>
    </xf>
    <xf numFmtId="0" fontId="9" fillId="0" borderId="11" xfId="9" applyBorder="1" applyAlignment="1">
      <alignment wrapText="1"/>
    </xf>
    <xf numFmtId="14" fontId="10" fillId="9" borderId="1" xfId="2" applyNumberFormat="1" applyFont="1" applyFill="1" applyBorder="1" applyAlignment="1">
      <alignment horizontal="center" vertical="center" wrapText="1"/>
    </xf>
    <xf numFmtId="0" fontId="9" fillId="8" borderId="7" xfId="10" applyFill="1" applyBorder="1" applyAlignment="1">
      <alignment vertical="center"/>
    </xf>
    <xf numFmtId="0" fontId="10" fillId="9" borderId="8" xfId="10" applyFont="1" applyFill="1" applyBorder="1" applyAlignment="1">
      <alignment vertical="center"/>
    </xf>
    <xf numFmtId="0" fontId="9" fillId="9" borderId="9" xfId="10" applyFill="1" applyBorder="1"/>
    <xf numFmtId="0" fontId="9" fillId="9" borderId="10" xfId="10" applyFill="1" applyBorder="1"/>
    <xf numFmtId="0" fontId="9" fillId="0" borderId="11" xfId="10" applyBorder="1"/>
    <xf numFmtId="0" fontId="9" fillId="0" borderId="0" xfId="10"/>
    <xf numFmtId="0" fontId="9" fillId="8" borderId="7" xfId="10" applyFill="1" applyBorder="1" applyAlignment="1">
      <alignment vertical="center" wrapText="1"/>
    </xf>
    <xf numFmtId="0" fontId="10" fillId="9" borderId="7" xfId="10" applyFont="1" applyFill="1" applyBorder="1" applyAlignment="1">
      <alignment horizontal="left" vertical="center" wrapText="1"/>
    </xf>
    <xf numFmtId="0" fontId="9" fillId="0" borderId="13" xfId="10" applyBorder="1" applyAlignment="1">
      <alignment wrapText="1"/>
    </xf>
    <xf numFmtId="0" fontId="9" fillId="0" borderId="14" xfId="10" applyBorder="1" applyAlignment="1">
      <alignment wrapText="1"/>
    </xf>
    <xf numFmtId="0" fontId="9" fillId="0" borderId="0" xfId="10" applyAlignment="1">
      <alignment wrapText="1"/>
    </xf>
    <xf numFmtId="0" fontId="9" fillId="8" borderId="22" xfId="10" applyFill="1" applyBorder="1" applyAlignment="1">
      <alignment wrapText="1"/>
    </xf>
    <xf numFmtId="0" fontId="9" fillId="0" borderId="11" xfId="10" applyBorder="1" applyAlignment="1">
      <alignment wrapText="1"/>
    </xf>
    <xf numFmtId="0" fontId="9" fillId="8" borderId="2" xfId="11" applyFill="1" applyBorder="1" applyAlignment="1">
      <alignment vertical="center" wrapText="1"/>
    </xf>
    <xf numFmtId="0" fontId="12" fillId="10" borderId="15" xfId="11" applyFont="1" applyFill="1" applyBorder="1" applyAlignment="1">
      <alignment horizontal="center" vertical="center" wrapText="1"/>
    </xf>
    <xf numFmtId="0" fontId="13" fillId="8" borderId="17" xfId="11" applyFont="1" applyFill="1" applyBorder="1" applyAlignment="1">
      <alignment vertical="center" wrapText="1"/>
    </xf>
    <xf numFmtId="0" fontId="10" fillId="9" borderId="7" xfId="11" applyFont="1" applyFill="1" applyBorder="1" applyAlignment="1">
      <alignment horizontal="center" vertical="center" wrapText="1"/>
    </xf>
    <xf numFmtId="0" fontId="10" fillId="9" borderId="1" xfId="10" applyFont="1" applyFill="1" applyBorder="1" applyAlignment="1">
      <alignment horizontal="left" vertical="center" wrapText="1"/>
    </xf>
    <xf numFmtId="0" fontId="9" fillId="8" borderId="16" xfId="10" applyFill="1" applyBorder="1" applyAlignment="1">
      <alignment vertical="center" wrapText="1"/>
    </xf>
    <xf numFmtId="0" fontId="12" fillId="10" borderId="10" xfId="10" applyFont="1" applyFill="1" applyBorder="1" applyAlignment="1">
      <alignment horizontal="center" vertical="center" wrapText="1"/>
    </xf>
    <xf numFmtId="0" fontId="13" fillId="8" borderId="17" xfId="10" applyFont="1" applyFill="1" applyBorder="1" applyAlignment="1">
      <alignment vertical="center" wrapText="1"/>
    </xf>
    <xf numFmtId="0" fontId="10" fillId="9" borderId="10" xfId="10" applyFont="1" applyFill="1" applyBorder="1" applyAlignment="1">
      <alignment horizontal="center" vertical="center" wrapText="1"/>
    </xf>
    <xf numFmtId="0" fontId="9" fillId="8" borderId="2" xfId="10" applyFill="1" applyBorder="1" applyAlignment="1">
      <alignment vertical="center" wrapText="1"/>
    </xf>
    <xf numFmtId="0" fontId="12" fillId="10" borderId="15" xfId="10" applyFont="1" applyFill="1" applyBorder="1" applyAlignment="1">
      <alignment horizontal="center" vertical="center" wrapText="1"/>
    </xf>
    <xf numFmtId="0" fontId="12" fillId="10" borderId="7" xfId="10" applyFont="1" applyFill="1" applyBorder="1" applyAlignment="1">
      <alignment horizontal="center" vertical="center" wrapText="1"/>
    </xf>
    <xf numFmtId="0" fontId="10" fillId="9" borderId="7" xfId="10" applyFont="1" applyFill="1" applyBorder="1" applyAlignment="1">
      <alignment horizontal="center" vertical="center" wrapText="1"/>
    </xf>
    <xf numFmtId="0" fontId="14" fillId="8" borderId="23" xfId="10" applyFont="1" applyFill="1" applyBorder="1" applyAlignment="1">
      <alignment vertical="center" wrapText="1"/>
    </xf>
    <xf numFmtId="0" fontId="9" fillId="0" borderId="9" xfId="10" applyBorder="1" applyAlignment="1">
      <alignment wrapText="1"/>
    </xf>
    <xf numFmtId="0" fontId="9" fillId="8" borderId="1" xfId="10" applyFill="1" applyBorder="1" applyAlignment="1">
      <alignment vertical="center" wrapText="1"/>
    </xf>
    <xf numFmtId="0" fontId="10" fillId="9" borderId="10" xfId="10" applyFont="1" applyFill="1" applyBorder="1" applyAlignment="1">
      <alignment horizontal="left" vertical="center" wrapText="1"/>
    </xf>
    <xf numFmtId="0" fontId="9" fillId="0" borderId="20" xfId="10" applyBorder="1" applyAlignment="1">
      <alignment wrapText="1"/>
    </xf>
    <xf numFmtId="0" fontId="9" fillId="0" borderId="21" xfId="10" applyBorder="1" applyAlignment="1">
      <alignment wrapText="1"/>
    </xf>
    <xf numFmtId="0" fontId="12" fillId="10" borderId="18" xfId="10" applyFont="1" applyFill="1" applyBorder="1" applyAlignment="1">
      <alignment horizontal="center" vertical="center" wrapText="1"/>
    </xf>
    <xf numFmtId="0" fontId="12" fillId="10" borderId="7" xfId="12" applyFont="1" applyFill="1" applyBorder="1" applyAlignment="1">
      <alignment horizontal="center" vertical="center" wrapText="1"/>
    </xf>
    <xf numFmtId="0" fontId="10" fillId="9" borderId="7" xfId="13" applyFont="1" applyFill="1" applyBorder="1" applyAlignment="1">
      <alignment horizontal="center" vertical="center" wrapText="1"/>
    </xf>
    <xf numFmtId="0" fontId="10" fillId="9" borderId="7" xfId="12" applyFont="1" applyFill="1" applyBorder="1" applyAlignment="1">
      <alignment horizontal="center" vertical="center" wrapText="1"/>
    </xf>
    <xf numFmtId="0" fontId="12" fillId="10" borderId="8" xfId="10" applyFont="1" applyFill="1" applyBorder="1" applyAlignment="1">
      <alignment horizontal="center" vertical="center" wrapText="1"/>
    </xf>
    <xf numFmtId="0" fontId="13" fillId="8" borderId="2" xfId="10" applyFont="1" applyFill="1" applyBorder="1" applyAlignment="1">
      <alignment vertical="center" wrapText="1"/>
    </xf>
    <xf numFmtId="0" fontId="10" fillId="9" borderId="10" xfId="10" applyFont="1" applyFill="1" applyBorder="1" applyAlignment="1">
      <alignment vertical="center" wrapText="1"/>
    </xf>
    <xf numFmtId="0" fontId="9" fillId="0" borderId="24" xfId="10" applyBorder="1" applyAlignment="1">
      <alignment wrapText="1"/>
    </xf>
    <xf numFmtId="0" fontId="9" fillId="0" borderId="25" xfId="10" applyBorder="1" applyAlignment="1">
      <alignment wrapText="1"/>
    </xf>
    <xf numFmtId="0" fontId="12" fillId="10" borderId="1" xfId="14" applyFont="1" applyFill="1" applyBorder="1" applyAlignment="1">
      <alignment horizontal="center" vertical="center" wrapText="1"/>
    </xf>
    <xf numFmtId="0" fontId="10" fillId="9" borderId="1" xfId="14" applyFont="1" applyFill="1" applyBorder="1" applyAlignment="1">
      <alignment horizontal="left" vertical="center" wrapText="1"/>
    </xf>
    <xf numFmtId="0" fontId="10" fillId="9" borderId="26" xfId="14" applyFont="1" applyFill="1" applyBorder="1" applyAlignment="1">
      <alignment horizontal="center" vertical="center" wrapText="1"/>
    </xf>
    <xf numFmtId="0" fontId="10" fillId="9" borderId="1" xfId="14" applyFont="1" applyFill="1" applyBorder="1" applyAlignment="1">
      <alignment horizontal="center" vertical="center" wrapText="1"/>
    </xf>
    <xf numFmtId="0" fontId="15" fillId="9" borderId="27" xfId="14" applyFont="1" applyFill="1" applyBorder="1" applyAlignment="1">
      <alignment horizontal="center" vertical="center" wrapText="1"/>
    </xf>
    <xf numFmtId="0" fontId="12" fillId="10" borderId="7" xfId="2" applyFont="1" applyFill="1" applyBorder="1" applyAlignment="1">
      <alignment horizontal="center" vertical="center"/>
    </xf>
    <xf numFmtId="0" fontId="9" fillId="0" borderId="0" xfId="11" applyAlignment="1">
      <alignment wrapText="1"/>
    </xf>
    <xf numFmtId="0" fontId="10" fillId="0" borderId="0" xfId="10" applyFont="1" applyAlignment="1">
      <alignment vertical="center" wrapText="1"/>
    </xf>
    <xf numFmtId="0" fontId="10" fillId="9" borderId="7" xfId="10" applyFont="1" applyFill="1" applyBorder="1" applyAlignment="1">
      <alignment horizontal="center" vertical="top" wrapText="1"/>
    </xf>
    <xf numFmtId="0" fontId="10" fillId="9" borderId="10" xfId="10" applyFont="1" applyFill="1" applyBorder="1" applyAlignment="1">
      <alignment vertical="top" wrapText="1"/>
    </xf>
    <xf numFmtId="0" fontId="12" fillId="10" borderId="9" xfId="14" applyFont="1" applyFill="1" applyBorder="1" applyAlignment="1">
      <alignment horizontal="center" vertical="center" wrapText="1"/>
    </xf>
    <xf numFmtId="0" fontId="15" fillId="9" borderId="2" xfId="14" applyFont="1" applyFill="1" applyBorder="1" applyAlignment="1">
      <alignment horizontal="center" vertical="center" wrapText="1"/>
    </xf>
    <xf numFmtId="0" fontId="10" fillId="9" borderId="16" xfId="14" applyFont="1" applyFill="1" applyBorder="1" applyAlignment="1">
      <alignment horizontal="center" vertical="center" wrapText="1"/>
    </xf>
    <xf numFmtId="0" fontId="10" fillId="9" borderId="16" xfId="14" applyFont="1" applyFill="1" applyBorder="1" applyAlignment="1">
      <alignment horizontal="left" vertical="center" wrapText="1"/>
    </xf>
    <xf numFmtId="0" fontId="10" fillId="9" borderId="28" xfId="10" applyFont="1" applyFill="1" applyBorder="1" applyAlignment="1">
      <alignment horizontal="center" vertical="center" wrapText="1"/>
    </xf>
    <xf numFmtId="0" fontId="10" fillId="9" borderId="29" xfId="10" applyFont="1" applyFill="1" applyBorder="1" applyAlignment="1">
      <alignment horizontal="center" vertical="center" wrapText="1"/>
    </xf>
    <xf numFmtId="0" fontId="10" fillId="9" borderId="30" xfId="14" applyFont="1" applyFill="1" applyBorder="1" applyAlignment="1">
      <alignment horizontal="center" vertical="center" wrapText="1"/>
    </xf>
    <xf numFmtId="0" fontId="10" fillId="9" borderId="31" xfId="14" applyFont="1" applyFill="1" applyBorder="1" applyAlignment="1">
      <alignment horizontal="left" vertical="center" wrapText="1"/>
    </xf>
    <xf numFmtId="0" fontId="10" fillId="9" borderId="22" xfId="10" applyFont="1" applyFill="1" applyBorder="1" applyAlignment="1">
      <alignment horizontal="center" vertical="center" wrapText="1"/>
    </xf>
    <xf numFmtId="0" fontId="10" fillId="9" borderId="32" xfId="10" applyFont="1" applyFill="1" applyBorder="1" applyAlignment="1">
      <alignment horizontal="center" vertical="center" wrapText="1"/>
    </xf>
    <xf numFmtId="0" fontId="9" fillId="8" borderId="7" xfId="15" applyFill="1" applyBorder="1" applyAlignment="1">
      <alignment vertical="center"/>
    </xf>
    <xf numFmtId="0" fontId="10" fillId="9" borderId="8" xfId="15" applyFont="1" applyFill="1" applyBorder="1" applyAlignment="1">
      <alignment vertical="center"/>
    </xf>
    <xf numFmtId="0" fontId="9" fillId="9" borderId="9" xfId="15" applyFill="1" applyBorder="1"/>
    <xf numFmtId="0" fontId="9" fillId="9" borderId="10" xfId="15" applyFill="1" applyBorder="1"/>
    <xf numFmtId="0" fontId="9" fillId="0" borderId="11" xfId="15" applyBorder="1" applyAlignment="1">
      <alignment wrapText="1"/>
    </xf>
    <xf numFmtId="0" fontId="9" fillId="0" borderId="0" xfId="15"/>
    <xf numFmtId="0" fontId="9" fillId="8" borderId="7" xfId="15" applyFill="1" applyBorder="1" applyAlignment="1">
      <alignment vertical="center" wrapText="1"/>
    </xf>
    <xf numFmtId="0" fontId="10" fillId="9" borderId="7" xfId="15" applyFont="1" applyFill="1" applyBorder="1" applyAlignment="1">
      <alignment horizontal="left" vertical="center" wrapText="1"/>
    </xf>
    <xf numFmtId="0" fontId="9" fillId="0" borderId="13" xfId="15" applyBorder="1" applyAlignment="1">
      <alignment wrapText="1"/>
    </xf>
    <xf numFmtId="0" fontId="9" fillId="0" borderId="14" xfId="15" applyBorder="1" applyAlignment="1">
      <alignment wrapText="1"/>
    </xf>
    <xf numFmtId="0" fontId="9" fillId="0" borderId="0" xfId="15" applyAlignment="1">
      <alignment wrapText="1"/>
    </xf>
    <xf numFmtId="0" fontId="9" fillId="8" borderId="22" xfId="15" applyFill="1" applyBorder="1" applyAlignment="1">
      <alignment wrapText="1"/>
    </xf>
    <xf numFmtId="0" fontId="9" fillId="8" borderId="2" xfId="15" applyFill="1" applyBorder="1" applyAlignment="1">
      <alignment vertical="center" wrapText="1"/>
    </xf>
    <xf numFmtId="0" fontId="12" fillId="10" borderId="15" xfId="15" applyFont="1" applyFill="1" applyBorder="1" applyAlignment="1">
      <alignment horizontal="center" vertical="center" wrapText="1"/>
    </xf>
    <xf numFmtId="0" fontId="13" fillId="8" borderId="17" xfId="15" applyFont="1" applyFill="1" applyBorder="1" applyAlignment="1">
      <alignment vertical="center" wrapText="1"/>
    </xf>
    <xf numFmtId="0" fontId="10" fillId="9" borderId="7" xfId="15" applyFont="1" applyFill="1" applyBorder="1" applyAlignment="1">
      <alignment horizontal="center" vertical="center" wrapText="1"/>
    </xf>
    <xf numFmtId="0" fontId="10" fillId="9" borderId="1" xfId="16" applyFont="1" applyFill="1" applyBorder="1" applyAlignment="1">
      <alignment horizontal="left" vertical="center" wrapText="1"/>
    </xf>
    <xf numFmtId="0" fontId="10" fillId="9" borderId="1" xfId="17" applyFont="1" applyFill="1" applyBorder="1" applyAlignment="1">
      <alignment horizontal="center" vertical="center" wrapText="1"/>
    </xf>
    <xf numFmtId="0" fontId="12" fillId="10" borderId="10" xfId="15" applyFont="1" applyFill="1" applyBorder="1" applyAlignment="1">
      <alignment horizontal="center" vertical="center" wrapText="1"/>
    </xf>
    <xf numFmtId="0" fontId="10" fillId="9" borderId="10" xfId="15" applyFont="1" applyFill="1" applyBorder="1" applyAlignment="1">
      <alignment horizontal="center" vertical="center" wrapText="1"/>
    </xf>
    <xf numFmtId="0" fontId="12" fillId="10" borderId="7" xfId="15" applyFont="1" applyFill="1" applyBorder="1" applyAlignment="1">
      <alignment horizontal="center" vertical="center" wrapText="1"/>
    </xf>
    <xf numFmtId="0" fontId="9" fillId="8" borderId="16" xfId="15" applyFill="1" applyBorder="1" applyAlignment="1">
      <alignment vertical="center" wrapText="1"/>
    </xf>
    <xf numFmtId="0" fontId="13" fillId="8" borderId="23" xfId="15" applyFont="1" applyFill="1" applyBorder="1" applyAlignment="1">
      <alignment vertical="center" wrapText="1"/>
    </xf>
    <xf numFmtId="0" fontId="9" fillId="0" borderId="33" xfId="15" applyBorder="1" applyAlignment="1">
      <alignment wrapText="1"/>
    </xf>
    <xf numFmtId="0" fontId="9" fillId="0" borderId="9" xfId="15" applyBorder="1" applyAlignment="1">
      <alignment wrapText="1"/>
    </xf>
    <xf numFmtId="0" fontId="9" fillId="0" borderId="20" xfId="15" applyBorder="1" applyAlignment="1">
      <alignment wrapText="1"/>
    </xf>
    <xf numFmtId="0" fontId="9" fillId="0" borderId="21" xfId="15" applyBorder="1" applyAlignment="1">
      <alignment wrapText="1"/>
    </xf>
    <xf numFmtId="0" fontId="9" fillId="8" borderId="16" xfId="16" applyFill="1" applyBorder="1" applyAlignment="1">
      <alignment vertical="center" wrapText="1"/>
    </xf>
    <xf numFmtId="0" fontId="12" fillId="10" borderId="7" xfId="16" applyFont="1" applyFill="1" applyBorder="1" applyAlignment="1">
      <alignment horizontal="center" vertical="center" wrapText="1"/>
    </xf>
    <xf numFmtId="0" fontId="12" fillId="10" borderId="7" xfId="18" applyFont="1" applyFill="1" applyBorder="1" applyAlignment="1">
      <alignment horizontal="center" vertical="center" wrapText="1"/>
    </xf>
    <xf numFmtId="0" fontId="13" fillId="8" borderId="17" xfId="16" applyFont="1" applyFill="1" applyBorder="1" applyAlignment="1">
      <alignment vertical="center" wrapText="1"/>
    </xf>
    <xf numFmtId="0" fontId="10" fillId="9" borderId="7" xfId="19" applyFont="1" applyFill="1" applyBorder="1" applyAlignment="1">
      <alignment horizontal="center" vertical="center" wrapText="1"/>
    </xf>
    <xf numFmtId="0" fontId="10" fillId="9" borderId="7" xfId="18" applyFont="1" applyFill="1" applyBorder="1" applyAlignment="1">
      <alignment horizontal="center" vertical="center" wrapText="1"/>
    </xf>
    <xf numFmtId="0" fontId="10" fillId="0" borderId="0" xfId="15" applyFont="1" applyAlignment="1">
      <alignment horizontal="center" vertical="center" wrapText="1"/>
    </xf>
    <xf numFmtId="0" fontId="12" fillId="10" borderId="18" xfId="3" applyFont="1" applyFill="1" applyBorder="1" applyAlignment="1">
      <alignment horizontal="center" vertical="center" wrapText="1"/>
    </xf>
    <xf numFmtId="0" fontId="13" fillId="8" borderId="2" xfId="15" applyFont="1" applyFill="1" applyBorder="1" applyAlignment="1">
      <alignment vertical="center" wrapText="1"/>
    </xf>
    <xf numFmtId="0" fontId="10" fillId="9" borderId="10" xfId="15" applyFont="1" applyFill="1" applyBorder="1" applyAlignment="1">
      <alignment horizontal="left" vertical="center" wrapText="1"/>
    </xf>
    <xf numFmtId="164" fontId="10" fillId="9" borderId="7" xfId="15" applyNumberFormat="1" applyFont="1" applyFill="1" applyBorder="1" applyAlignment="1">
      <alignment horizontal="center" vertical="center" wrapText="1"/>
    </xf>
    <xf numFmtId="0" fontId="10" fillId="9" borderId="7" xfId="3" applyFont="1" applyFill="1" applyBorder="1" applyAlignment="1">
      <alignment horizontal="center" vertical="center" wrapText="1"/>
    </xf>
    <xf numFmtId="0" fontId="12" fillId="10" borderId="10" xfId="2" applyFont="1" applyFill="1" applyBorder="1" applyAlignment="1">
      <alignment horizontal="center" vertical="center" wrapText="1"/>
    </xf>
    <xf numFmtId="0" fontId="9" fillId="0" borderId="13" xfId="2" applyBorder="1" applyAlignment="1">
      <alignment wrapText="1"/>
    </xf>
    <xf numFmtId="0" fontId="9" fillId="0" borderId="14" xfId="2" applyBorder="1" applyAlignment="1">
      <alignment wrapText="1"/>
    </xf>
    <xf numFmtId="0" fontId="9" fillId="0" borderId="0" xfId="2" applyAlignment="1">
      <alignment wrapText="1"/>
    </xf>
    <xf numFmtId="0" fontId="9" fillId="0" borderId="11" xfId="2" applyBorder="1" applyAlignment="1">
      <alignment wrapText="1"/>
    </xf>
    <xf numFmtId="0" fontId="9" fillId="8" borderId="7" xfId="0" applyFont="1" applyFill="1" applyBorder="1" applyAlignment="1">
      <alignment vertical="center" wrapText="1"/>
    </xf>
    <xf numFmtId="0" fontId="9" fillId="8" borderId="22" xfId="0" applyFont="1" applyFill="1" applyBorder="1" applyAlignment="1">
      <alignment wrapText="1"/>
    </xf>
    <xf numFmtId="0" fontId="10" fillId="9" borderId="1" xfId="16" applyFont="1" applyFill="1" applyBorder="1" applyAlignment="1">
      <alignment horizontal="center" vertical="center" wrapText="1"/>
    </xf>
    <xf numFmtId="0" fontId="9" fillId="0" borderId="33" xfId="0" applyFont="1" applyBorder="1" applyAlignment="1">
      <alignment wrapText="1"/>
    </xf>
    <xf numFmtId="0" fontId="0" fillId="0" borderId="14" xfId="0" applyBorder="1" applyAlignment="1">
      <alignment wrapText="1"/>
    </xf>
    <xf numFmtId="0" fontId="10" fillId="9" borderId="7" xfId="20" applyFont="1" applyFill="1" applyBorder="1" applyAlignment="1">
      <alignment horizontal="center" vertical="center" wrapText="1"/>
    </xf>
    <xf numFmtId="164" fontId="10" fillId="9" borderId="7" xfId="0" applyNumberFormat="1" applyFont="1" applyFill="1" applyBorder="1" applyAlignment="1">
      <alignment horizontal="center" vertical="center" wrapText="1"/>
    </xf>
    <xf numFmtId="0" fontId="13" fillId="8" borderId="34" xfId="0" applyFont="1" applyFill="1" applyBorder="1" applyAlignment="1">
      <alignment vertical="center" wrapText="1"/>
    </xf>
    <xf numFmtId="0" fontId="9" fillId="0" borderId="0" xfId="0" applyFont="1" applyAlignment="1">
      <alignment vertical="center" wrapText="1"/>
    </xf>
    <xf numFmtId="0" fontId="9" fillId="0" borderId="15" xfId="0" applyFont="1" applyBorder="1" applyAlignment="1">
      <alignment wrapText="1"/>
    </xf>
    <xf numFmtId="0" fontId="9" fillId="0" borderId="8" xfId="0" applyFont="1" applyBorder="1" applyAlignment="1">
      <alignment wrapText="1"/>
    </xf>
    <xf numFmtId="0" fontId="10" fillId="9" borderId="7" xfId="0" applyFont="1" applyFill="1" applyBorder="1" applyAlignment="1">
      <alignment vertical="center" wrapText="1"/>
    </xf>
    <xf numFmtId="0" fontId="9" fillId="0" borderId="20" xfId="0" applyFont="1" applyBorder="1" applyAlignment="1">
      <alignment vertical="center" wrapText="1"/>
    </xf>
    <xf numFmtId="0" fontId="0" fillId="0" borderId="21" xfId="0" applyBorder="1" applyAlignment="1">
      <alignment wrapText="1"/>
    </xf>
    <xf numFmtId="0" fontId="9" fillId="0" borderId="21" xfId="0" applyFont="1" applyBorder="1" applyAlignment="1">
      <alignment vertical="center" wrapText="1"/>
    </xf>
    <xf numFmtId="0" fontId="10" fillId="9" borderId="7" xfId="0" applyFont="1" applyFill="1" applyBorder="1" applyAlignment="1">
      <alignment horizontal="center" vertical="top" wrapText="1"/>
    </xf>
    <xf numFmtId="0" fontId="12" fillId="10" borderId="7" xfId="0" applyFont="1" applyFill="1" applyBorder="1" applyAlignment="1">
      <alignment horizontal="center" vertical="top" wrapText="1"/>
    </xf>
    <xf numFmtId="0" fontId="0" fillId="0" borderId="20" xfId="0" applyBorder="1" applyAlignment="1">
      <alignment wrapText="1"/>
    </xf>
    <xf numFmtId="0" fontId="9" fillId="8" borderId="8" xfId="21" applyFill="1" applyBorder="1" applyAlignment="1">
      <alignment vertical="center"/>
    </xf>
    <xf numFmtId="0" fontId="10" fillId="9" borderId="4" xfId="21" applyFont="1" applyFill="1" applyBorder="1" applyAlignment="1">
      <alignment vertical="center"/>
    </xf>
    <xf numFmtId="0" fontId="9" fillId="9" borderId="5" xfId="21" applyFill="1" applyBorder="1"/>
    <xf numFmtId="0" fontId="9" fillId="9" borderId="6" xfId="21" applyFill="1" applyBorder="1"/>
    <xf numFmtId="0" fontId="9" fillId="0" borderId="0" xfId="21" applyAlignment="1">
      <alignment wrapText="1"/>
    </xf>
    <xf numFmtId="0" fontId="9" fillId="0" borderId="0" xfId="21"/>
    <xf numFmtId="0" fontId="9" fillId="8" borderId="8" xfId="21" applyFill="1" applyBorder="1" applyAlignment="1">
      <alignment vertical="center" wrapText="1"/>
    </xf>
    <xf numFmtId="0" fontId="10" fillId="9" borderId="17" xfId="21" applyFont="1" applyFill="1" applyBorder="1" applyAlignment="1">
      <alignment vertical="center" wrapText="1"/>
    </xf>
    <xf numFmtId="0" fontId="9" fillId="8" borderId="8" xfId="21" applyFill="1" applyBorder="1" applyAlignment="1">
      <alignment wrapText="1"/>
    </xf>
    <xf numFmtId="0" fontId="10" fillId="9" borderId="1" xfId="21" applyFont="1" applyFill="1" applyBorder="1" applyAlignment="1">
      <alignment vertical="center" wrapText="1"/>
    </xf>
    <xf numFmtId="0" fontId="9" fillId="8" borderId="2" xfId="21" applyFill="1" applyBorder="1" applyAlignment="1">
      <alignment vertical="center" wrapText="1"/>
    </xf>
    <xf numFmtId="0" fontId="12" fillId="10" borderId="15" xfId="21" applyFont="1" applyFill="1" applyBorder="1" applyAlignment="1">
      <alignment horizontal="center" vertical="center" wrapText="1"/>
    </xf>
    <xf numFmtId="0" fontId="13" fillId="8" borderId="17" xfId="21" applyFont="1" applyFill="1" applyBorder="1" applyAlignment="1">
      <alignment vertical="center" wrapText="1"/>
    </xf>
    <xf numFmtId="0" fontId="10" fillId="9" borderId="7" xfId="21" applyFont="1" applyFill="1" applyBorder="1" applyAlignment="1">
      <alignment horizontal="center" vertical="center" wrapText="1"/>
    </xf>
    <xf numFmtId="0" fontId="12" fillId="10" borderId="10" xfId="21" applyFont="1" applyFill="1" applyBorder="1" applyAlignment="1">
      <alignment horizontal="center" vertical="center" wrapText="1"/>
    </xf>
    <xf numFmtId="0" fontId="9" fillId="0" borderId="11" xfId="21" applyBorder="1" applyAlignment="1">
      <alignment wrapText="1"/>
    </xf>
    <xf numFmtId="0" fontId="10" fillId="9" borderId="10" xfId="21" applyFont="1" applyFill="1" applyBorder="1" applyAlignment="1">
      <alignment horizontal="center" vertical="center" wrapText="1"/>
    </xf>
    <xf numFmtId="0" fontId="12" fillId="10" borderId="20" xfId="21" applyFont="1" applyFill="1" applyBorder="1" applyAlignment="1">
      <alignment horizontal="center" vertical="center" wrapText="1"/>
    </xf>
    <xf numFmtId="0" fontId="12" fillId="10" borderId="1" xfId="21" applyFont="1" applyFill="1" applyBorder="1" applyAlignment="1">
      <alignment horizontal="center" vertical="center" wrapText="1"/>
    </xf>
    <xf numFmtId="0" fontId="12" fillId="10" borderId="7" xfId="22" applyFont="1" applyFill="1" applyBorder="1" applyAlignment="1">
      <alignment horizontal="center" vertical="center" wrapText="1"/>
    </xf>
    <xf numFmtId="0" fontId="16" fillId="10" borderId="7" xfId="21" applyFont="1" applyFill="1" applyBorder="1" applyAlignment="1">
      <alignment horizontal="center" vertical="center" wrapText="1"/>
    </xf>
    <xf numFmtId="0" fontId="12" fillId="10" borderId="7" xfId="21" applyFont="1" applyFill="1" applyBorder="1" applyAlignment="1">
      <alignment horizontal="center" vertical="center" wrapText="1"/>
    </xf>
    <xf numFmtId="0" fontId="10" fillId="9" borderId="19" xfId="21" applyFont="1" applyFill="1" applyBorder="1" applyAlignment="1">
      <alignment horizontal="center" vertical="center" wrapText="1"/>
    </xf>
    <xf numFmtId="0" fontId="10" fillId="9" borderId="7" xfId="22" applyFont="1" applyFill="1" applyBorder="1" applyAlignment="1">
      <alignment horizontal="center" vertical="center" wrapText="1"/>
    </xf>
    <xf numFmtId="0" fontId="9" fillId="8" borderId="16" xfId="21" applyFill="1" applyBorder="1" applyAlignment="1">
      <alignment vertical="center" wrapText="1"/>
    </xf>
    <xf numFmtId="0" fontId="14" fillId="8" borderId="17" xfId="21" applyFont="1" applyFill="1" applyBorder="1" applyAlignment="1">
      <alignment vertical="center" wrapText="1"/>
    </xf>
    <xf numFmtId="0" fontId="9" fillId="0" borderId="9" xfId="21" applyBorder="1" applyAlignment="1">
      <alignment wrapText="1"/>
    </xf>
    <xf numFmtId="0" fontId="9" fillId="0" borderId="14" xfId="21" applyBorder="1" applyAlignment="1">
      <alignment wrapText="1"/>
    </xf>
    <xf numFmtId="0" fontId="9" fillId="8" borderId="7" xfId="21" applyFill="1" applyBorder="1" applyAlignment="1">
      <alignment vertical="center" wrapText="1"/>
    </xf>
    <xf numFmtId="0" fontId="10" fillId="9" borderId="7" xfId="21" applyFont="1" applyFill="1" applyBorder="1" applyAlignment="1">
      <alignment horizontal="left" vertical="center" wrapText="1"/>
    </xf>
    <xf numFmtId="0" fontId="9" fillId="0" borderId="20" xfId="21" applyBorder="1" applyAlignment="1">
      <alignment wrapText="1"/>
    </xf>
    <xf numFmtId="0" fontId="9" fillId="0" borderId="21" xfId="21" applyBorder="1" applyAlignment="1">
      <alignment wrapText="1"/>
    </xf>
    <xf numFmtId="0" fontId="10" fillId="9" borderId="7" xfId="23" applyFont="1" applyFill="1" applyBorder="1" applyAlignment="1">
      <alignment horizontal="center" vertical="center" wrapText="1"/>
    </xf>
    <xf numFmtId="0" fontId="12" fillId="10" borderId="18" xfId="21" applyFont="1" applyFill="1" applyBorder="1" applyAlignment="1">
      <alignment horizontal="center" vertical="center" wrapText="1"/>
    </xf>
    <xf numFmtId="0" fontId="13" fillId="8" borderId="2" xfId="21" applyFont="1" applyFill="1" applyBorder="1" applyAlignment="1">
      <alignment vertical="center" wrapText="1"/>
    </xf>
    <xf numFmtId="0" fontId="10" fillId="9" borderId="10" xfId="21" applyFont="1" applyFill="1" applyBorder="1" applyAlignment="1">
      <alignment horizontal="left" vertical="center" wrapText="1"/>
    </xf>
    <xf numFmtId="0" fontId="9" fillId="0" borderId="13" xfId="21" applyBorder="1" applyAlignment="1">
      <alignment wrapText="1"/>
    </xf>
    <xf numFmtId="0" fontId="10" fillId="0" borderId="11" xfId="21" applyFont="1" applyBorder="1" applyAlignment="1">
      <alignment horizontal="center" vertical="center" wrapText="1"/>
    </xf>
    <xf numFmtId="0" fontId="10" fillId="9" borderId="7" xfId="21" applyFont="1" applyFill="1" applyBorder="1" applyAlignment="1">
      <alignment vertical="center" wrapText="1"/>
    </xf>
    <xf numFmtId="0" fontId="13" fillId="8" borderId="34" xfId="21" applyFont="1" applyFill="1" applyBorder="1" applyAlignment="1">
      <alignment vertical="center" wrapText="1"/>
    </xf>
    <xf numFmtId="0" fontId="12" fillId="10" borderId="35" xfId="2" applyFont="1" applyFill="1" applyBorder="1" applyAlignment="1">
      <alignment horizontal="center" vertical="center" wrapText="1"/>
    </xf>
    <xf numFmtId="0" fontId="10" fillId="9" borderId="10" xfId="2" applyFont="1" applyFill="1" applyBorder="1" applyAlignment="1">
      <alignment horizontal="center" vertical="center" wrapText="1"/>
    </xf>
    <xf numFmtId="0" fontId="10" fillId="9" borderId="7" xfId="2" applyFont="1" applyFill="1" applyBorder="1" applyAlignment="1">
      <alignment horizontal="left" vertical="center" wrapText="1"/>
    </xf>
    <xf numFmtId="0" fontId="10" fillId="9" borderId="36" xfId="2" applyFont="1" applyFill="1" applyBorder="1" applyAlignment="1">
      <alignment horizontal="center" vertical="center" wrapText="1"/>
    </xf>
    <xf numFmtId="0" fontId="10" fillId="9" borderId="16" xfId="2" applyFont="1" applyFill="1" applyBorder="1" applyAlignment="1">
      <alignment horizontal="center" vertical="center" wrapText="1"/>
    </xf>
    <xf numFmtId="0" fontId="15" fillId="9" borderId="2" xfId="2" applyFont="1" applyFill="1" applyBorder="1" applyAlignment="1">
      <alignment horizontal="center" vertical="center" wrapText="1"/>
    </xf>
    <xf numFmtId="0" fontId="10" fillId="9" borderId="28" xfId="2" applyFont="1" applyFill="1" applyBorder="1" applyAlignment="1">
      <alignment horizontal="left" vertical="center" wrapText="1"/>
    </xf>
    <xf numFmtId="0" fontId="10" fillId="9" borderId="12" xfId="21" applyFont="1" applyFill="1" applyBorder="1" applyAlignment="1">
      <alignment horizontal="center" vertical="center" wrapText="1"/>
    </xf>
    <xf numFmtId="0" fontId="10" fillId="9" borderId="29" xfId="21" applyFont="1" applyFill="1" applyBorder="1" applyAlignment="1">
      <alignment horizontal="center" vertical="center" wrapText="1"/>
    </xf>
    <xf numFmtId="0" fontId="15" fillId="9" borderId="17" xfId="2" applyFont="1" applyFill="1" applyBorder="1" applyAlignment="1">
      <alignment horizontal="center" vertical="center" wrapText="1"/>
    </xf>
    <xf numFmtId="0" fontId="15" fillId="9" borderId="17" xfId="2" applyFont="1" applyFill="1" applyBorder="1" applyAlignment="1">
      <alignment horizontal="left" vertical="center" wrapText="1"/>
    </xf>
    <xf numFmtId="0" fontId="15" fillId="9" borderId="19" xfId="21" applyFont="1" applyFill="1" applyBorder="1" applyAlignment="1">
      <alignment horizontal="center" vertical="center" wrapText="1"/>
    </xf>
    <xf numFmtId="0" fontId="9" fillId="8" borderId="7" xfId="24" applyFill="1" applyBorder="1" applyAlignment="1">
      <alignment vertical="center"/>
    </xf>
    <xf numFmtId="0" fontId="10" fillId="9" borderId="8" xfId="24" applyFont="1" applyFill="1" applyBorder="1" applyAlignment="1">
      <alignment vertical="center"/>
    </xf>
    <xf numFmtId="0" fontId="9" fillId="9" borderId="9" xfId="24" applyFill="1" applyBorder="1"/>
    <xf numFmtId="0" fontId="9" fillId="9" borderId="10" xfId="24" applyFill="1" applyBorder="1"/>
    <xf numFmtId="0" fontId="9" fillId="0" borderId="11" xfId="24" applyBorder="1" applyAlignment="1">
      <alignment wrapText="1"/>
    </xf>
    <xf numFmtId="0" fontId="9" fillId="0" borderId="0" xfId="24"/>
    <xf numFmtId="0" fontId="9" fillId="8" borderId="7" xfId="24" applyFill="1" applyBorder="1" applyAlignment="1">
      <alignment vertical="center" wrapText="1"/>
    </xf>
    <xf numFmtId="0" fontId="10" fillId="9" borderId="7" xfId="24" applyFont="1" applyFill="1" applyBorder="1" applyAlignment="1">
      <alignment horizontal="left" vertical="center" wrapText="1"/>
    </xf>
    <xf numFmtId="0" fontId="9" fillId="0" borderId="13" xfId="24" applyBorder="1" applyAlignment="1">
      <alignment wrapText="1"/>
    </xf>
    <xf numFmtId="0" fontId="9" fillId="0" borderId="14" xfId="24" applyBorder="1" applyAlignment="1">
      <alignment wrapText="1"/>
    </xf>
    <xf numFmtId="0" fontId="9" fillId="0" borderId="0" xfId="24" applyAlignment="1">
      <alignment wrapText="1"/>
    </xf>
    <xf numFmtId="0" fontId="9" fillId="8" borderId="22" xfId="24" applyFill="1" applyBorder="1" applyAlignment="1">
      <alignment wrapText="1"/>
    </xf>
    <xf numFmtId="0" fontId="9" fillId="8" borderId="2" xfId="25" applyFill="1" applyBorder="1" applyAlignment="1">
      <alignment vertical="center" wrapText="1"/>
    </xf>
    <xf numFmtId="0" fontId="12" fillId="10" borderId="15" xfId="25" applyFont="1" applyFill="1" applyBorder="1" applyAlignment="1">
      <alignment horizontal="center" vertical="center" wrapText="1"/>
    </xf>
    <xf numFmtId="0" fontId="13" fillId="8" borderId="17" xfId="25" applyFont="1" applyFill="1" applyBorder="1" applyAlignment="1">
      <alignment vertical="center" wrapText="1"/>
    </xf>
    <xf numFmtId="0" fontId="10" fillId="9" borderId="7" xfId="25" applyFont="1" applyFill="1" applyBorder="1" applyAlignment="1">
      <alignment horizontal="left" vertical="center" wrapText="1"/>
    </xf>
    <xf numFmtId="0" fontId="12" fillId="10" borderId="10" xfId="24" applyFont="1" applyFill="1" applyBorder="1" applyAlignment="1">
      <alignment horizontal="center" vertical="center" wrapText="1"/>
    </xf>
    <xf numFmtId="0" fontId="10" fillId="9" borderId="10" xfId="24" applyFont="1" applyFill="1" applyBorder="1" applyAlignment="1">
      <alignment horizontal="center" vertical="center" wrapText="1"/>
    </xf>
    <xf numFmtId="0" fontId="9" fillId="8" borderId="16" xfId="24" applyFill="1" applyBorder="1" applyAlignment="1">
      <alignment vertical="center" wrapText="1"/>
    </xf>
    <xf numFmtId="0" fontId="12" fillId="10" borderId="7" xfId="24" applyFont="1" applyFill="1" applyBorder="1" applyAlignment="1">
      <alignment horizontal="center" vertical="center" wrapText="1"/>
    </xf>
    <xf numFmtId="0" fontId="13" fillId="8" borderId="17" xfId="24" applyFont="1" applyFill="1" applyBorder="1" applyAlignment="1">
      <alignment vertical="center" wrapText="1"/>
    </xf>
    <xf numFmtId="0" fontId="10" fillId="9" borderId="7" xfId="24" applyFont="1" applyFill="1" applyBorder="1" applyAlignment="1">
      <alignment horizontal="center" vertical="center" wrapText="1"/>
    </xf>
    <xf numFmtId="0" fontId="14" fillId="8" borderId="17" xfId="24" applyFont="1" applyFill="1" applyBorder="1" applyAlignment="1">
      <alignment vertical="center" wrapText="1"/>
    </xf>
    <xf numFmtId="0" fontId="9" fillId="0" borderId="33" xfId="24" applyBorder="1" applyAlignment="1">
      <alignment wrapText="1"/>
    </xf>
    <xf numFmtId="0" fontId="9" fillId="0" borderId="9" xfId="24" applyBorder="1" applyAlignment="1">
      <alignment wrapText="1"/>
    </xf>
    <xf numFmtId="0" fontId="9" fillId="0" borderId="20" xfId="24" applyBorder="1" applyAlignment="1">
      <alignment wrapText="1"/>
    </xf>
    <xf numFmtId="0" fontId="9" fillId="0" borderId="21" xfId="24" applyBorder="1" applyAlignment="1">
      <alignment wrapText="1"/>
    </xf>
    <xf numFmtId="0" fontId="12" fillId="10" borderId="7" xfId="26" applyFont="1" applyFill="1" applyBorder="1" applyAlignment="1">
      <alignment horizontal="center" vertical="center" wrapText="1"/>
    </xf>
    <xf numFmtId="0" fontId="10" fillId="9" borderId="7" xfId="26" applyFont="1" applyFill="1" applyBorder="1" applyAlignment="1">
      <alignment horizontal="center" vertical="center" wrapText="1"/>
    </xf>
    <xf numFmtId="0" fontId="12" fillId="10" borderId="8" xfId="24" applyFont="1" applyFill="1" applyBorder="1" applyAlignment="1">
      <alignment horizontal="center" vertical="center" wrapText="1"/>
    </xf>
    <xf numFmtId="0" fontId="10" fillId="9" borderId="10" xfId="24" applyFont="1" applyFill="1" applyBorder="1" applyAlignment="1">
      <alignment horizontal="left" vertical="center" wrapText="1"/>
    </xf>
    <xf numFmtId="0" fontId="13" fillId="8" borderId="2" xfId="24" applyFont="1" applyFill="1" applyBorder="1" applyAlignment="1">
      <alignment vertical="center" wrapText="1"/>
    </xf>
    <xf numFmtId="0" fontId="9" fillId="8" borderId="16" xfId="27" applyFill="1" applyBorder="1" applyAlignment="1">
      <alignment vertical="center" wrapText="1"/>
    </xf>
    <xf numFmtId="0" fontId="12" fillId="10" borderId="10" xfId="27" applyFont="1" applyFill="1" applyBorder="1" applyAlignment="1">
      <alignment horizontal="center" vertical="center" wrapText="1"/>
    </xf>
    <xf numFmtId="0" fontId="9" fillId="0" borderId="13" xfId="27" applyBorder="1" applyAlignment="1">
      <alignment wrapText="1"/>
    </xf>
    <xf numFmtId="0" fontId="9" fillId="0" borderId="14" xfId="27" applyBorder="1" applyAlignment="1">
      <alignment wrapText="1"/>
    </xf>
    <xf numFmtId="0" fontId="9" fillId="0" borderId="0" xfId="27" applyAlignment="1">
      <alignment wrapText="1"/>
    </xf>
    <xf numFmtId="0" fontId="13" fillId="8" borderId="2" xfId="27" applyFont="1" applyFill="1" applyBorder="1" applyAlignment="1">
      <alignment vertical="center" wrapText="1"/>
    </xf>
    <xf numFmtId="0" fontId="9" fillId="0" borderId="11" xfId="27" applyBorder="1" applyAlignment="1">
      <alignment wrapText="1"/>
    </xf>
    <xf numFmtId="0" fontId="10" fillId="9" borderId="7" xfId="24" applyFont="1" applyFill="1" applyBorder="1" applyAlignment="1">
      <alignment vertical="center" wrapText="1"/>
    </xf>
    <xf numFmtId="0" fontId="10" fillId="9" borderId="7" xfId="28" applyFont="1" applyFill="1" applyBorder="1" applyAlignment="1">
      <alignment horizontal="center" vertical="center" wrapText="1"/>
    </xf>
    <xf numFmtId="0" fontId="9" fillId="8" borderId="37" xfId="24" applyFill="1" applyBorder="1" applyAlignment="1">
      <alignment vertical="center" wrapText="1"/>
    </xf>
    <xf numFmtId="0" fontId="12" fillId="10" borderId="10" xfId="5" applyFont="1" applyFill="1" applyBorder="1" applyAlignment="1">
      <alignment horizontal="center" vertical="center" wrapText="1"/>
    </xf>
    <xf numFmtId="0" fontId="12" fillId="10" borderId="37" xfId="2" applyFont="1" applyFill="1" applyBorder="1" applyAlignment="1">
      <alignment horizontal="center" vertical="center" wrapText="1"/>
    </xf>
    <xf numFmtId="0" fontId="10" fillId="9" borderId="38" xfId="14" applyFont="1" applyFill="1" applyBorder="1" applyAlignment="1">
      <alignment horizontal="center" vertical="center" wrapText="1"/>
    </xf>
    <xf numFmtId="0" fontId="15" fillId="9" borderId="25" xfId="14" applyFont="1" applyFill="1" applyBorder="1" applyAlignment="1">
      <alignment horizontal="center" vertical="center" wrapText="1"/>
    </xf>
    <xf numFmtId="0" fontId="15" fillId="9" borderId="17" xfId="7" applyFont="1" applyFill="1" applyBorder="1" applyAlignment="1">
      <alignment horizontal="center" vertical="center" wrapText="1"/>
    </xf>
    <xf numFmtId="0" fontId="15" fillId="9" borderId="17" xfId="7" applyFont="1" applyFill="1" applyBorder="1" applyAlignment="1">
      <alignment horizontal="center" vertical="center"/>
    </xf>
    <xf numFmtId="0" fontId="13" fillId="8" borderId="17" xfId="27" applyFont="1" applyFill="1" applyBorder="1" applyAlignment="1">
      <alignment vertical="center" wrapText="1"/>
    </xf>
    <xf numFmtId="0" fontId="9" fillId="8" borderId="2" xfId="3" applyFill="1" applyBorder="1" applyAlignment="1">
      <alignment vertical="center" wrapText="1"/>
    </xf>
    <xf numFmtId="0" fontId="12" fillId="10" borderId="19" xfId="24" applyFont="1" applyFill="1" applyBorder="1" applyAlignment="1">
      <alignment horizontal="center" vertical="center" wrapText="1"/>
    </xf>
    <xf numFmtId="0" fontId="9" fillId="8" borderId="7" xfId="29" applyFill="1" applyBorder="1" applyAlignment="1">
      <alignment vertical="center"/>
    </xf>
    <xf numFmtId="0" fontId="10" fillId="9" borderId="8" xfId="29" applyFont="1" applyFill="1" applyBorder="1" applyAlignment="1">
      <alignment vertical="center"/>
    </xf>
    <xf numFmtId="0" fontId="9" fillId="9" borderId="9" xfId="29" applyFill="1" applyBorder="1"/>
    <xf numFmtId="0" fontId="9" fillId="9" borderId="10" xfId="29" applyFill="1" applyBorder="1"/>
    <xf numFmtId="0" fontId="9" fillId="0" borderId="11" xfId="29" applyBorder="1"/>
    <xf numFmtId="0" fontId="9" fillId="0" borderId="0" xfId="29"/>
    <xf numFmtId="0" fontId="9" fillId="8" borderId="7" xfId="29" applyFill="1" applyBorder="1" applyAlignment="1">
      <alignment vertical="center" wrapText="1"/>
    </xf>
    <xf numFmtId="0" fontId="10" fillId="9" borderId="7" xfId="29" applyFont="1" applyFill="1" applyBorder="1" applyAlignment="1">
      <alignment horizontal="left" vertical="center" wrapText="1"/>
    </xf>
    <xf numFmtId="0" fontId="9" fillId="0" borderId="13" xfId="29" applyBorder="1" applyAlignment="1">
      <alignment wrapText="1"/>
    </xf>
    <xf numFmtId="0" fontId="9" fillId="0" borderId="14" xfId="29" applyBorder="1" applyAlignment="1">
      <alignment wrapText="1"/>
    </xf>
    <xf numFmtId="0" fontId="9" fillId="0" borderId="0" xfId="29" applyAlignment="1">
      <alignment wrapText="1"/>
    </xf>
    <xf numFmtId="0" fontId="9" fillId="8" borderId="12" xfId="29" applyFill="1" applyBorder="1" applyAlignment="1">
      <alignment wrapText="1"/>
    </xf>
    <xf numFmtId="0" fontId="9" fillId="0" borderId="11" xfId="29" applyBorder="1" applyAlignment="1">
      <alignment wrapText="1"/>
    </xf>
    <xf numFmtId="0" fontId="9" fillId="8" borderId="16" xfId="29" applyFill="1" applyBorder="1" applyAlignment="1">
      <alignment vertical="center" wrapText="1"/>
    </xf>
    <xf numFmtId="0" fontId="12" fillId="10" borderId="15" xfId="29" applyFont="1" applyFill="1" applyBorder="1" applyAlignment="1">
      <alignment horizontal="center" vertical="center" wrapText="1"/>
    </xf>
    <xf numFmtId="0" fontId="13" fillId="8" borderId="17" xfId="29" applyFont="1" applyFill="1" applyBorder="1" applyAlignment="1">
      <alignment vertical="center" wrapText="1"/>
    </xf>
    <xf numFmtId="0" fontId="10" fillId="9" borderId="10" xfId="29" applyFont="1" applyFill="1" applyBorder="1" applyAlignment="1">
      <alignment horizontal="left" vertical="center" wrapText="1"/>
    </xf>
    <xf numFmtId="0" fontId="9" fillId="8" borderId="2" xfId="29" applyFill="1" applyBorder="1" applyAlignment="1">
      <alignment vertical="center" wrapText="1"/>
    </xf>
    <xf numFmtId="0" fontId="10" fillId="9" borderId="10" xfId="29" applyFont="1" applyFill="1" applyBorder="1" applyAlignment="1">
      <alignment horizontal="center" vertical="center" wrapText="1"/>
    </xf>
    <xf numFmtId="0" fontId="12" fillId="10" borderId="10" xfId="29" applyFont="1" applyFill="1" applyBorder="1" applyAlignment="1">
      <alignment horizontal="center" vertical="center" wrapText="1"/>
    </xf>
    <xf numFmtId="0" fontId="12" fillId="10" borderId="7" xfId="29" applyFont="1" applyFill="1" applyBorder="1" applyAlignment="1">
      <alignment horizontal="center" vertical="center" wrapText="1"/>
    </xf>
    <xf numFmtId="0" fontId="10" fillId="9" borderId="7" xfId="29" applyFont="1" applyFill="1" applyBorder="1" applyAlignment="1">
      <alignment horizontal="center" vertical="center" wrapText="1"/>
    </xf>
    <xf numFmtId="0" fontId="14" fillId="8" borderId="17" xfId="29" applyFont="1" applyFill="1" applyBorder="1" applyAlignment="1">
      <alignment vertical="center" wrapText="1"/>
    </xf>
    <xf numFmtId="0" fontId="9" fillId="0" borderId="9" xfId="29" applyBorder="1" applyAlignment="1">
      <alignment wrapText="1"/>
    </xf>
    <xf numFmtId="0" fontId="9" fillId="0" borderId="20" xfId="29" applyBorder="1" applyAlignment="1">
      <alignment wrapText="1"/>
    </xf>
    <xf numFmtId="0" fontId="9" fillId="0" borderId="21" xfId="29" applyBorder="1" applyAlignment="1">
      <alignment wrapText="1"/>
    </xf>
    <xf numFmtId="0" fontId="12" fillId="10" borderId="7" xfId="30" applyFont="1" applyFill="1" applyBorder="1" applyAlignment="1">
      <alignment horizontal="center" vertical="center" wrapText="1"/>
    </xf>
    <xf numFmtId="0" fontId="10" fillId="9" borderId="7" xfId="30" applyFont="1" applyFill="1" applyBorder="1" applyAlignment="1">
      <alignment horizontal="center" vertical="center" wrapText="1"/>
    </xf>
    <xf numFmtId="0" fontId="12" fillId="10" borderId="8" xfId="29" applyFont="1" applyFill="1" applyBorder="1" applyAlignment="1">
      <alignment horizontal="center" vertical="center" wrapText="1"/>
    </xf>
    <xf numFmtId="0" fontId="12" fillId="10" borderId="18" xfId="29" applyFont="1" applyFill="1" applyBorder="1" applyAlignment="1">
      <alignment horizontal="center" vertical="center" wrapText="1"/>
    </xf>
    <xf numFmtId="0" fontId="13" fillId="8" borderId="2" xfId="29" applyFont="1" applyFill="1" applyBorder="1" applyAlignment="1">
      <alignment vertical="center" wrapText="1"/>
    </xf>
    <xf numFmtId="0" fontId="10" fillId="9" borderId="10" xfId="29" applyFont="1" applyFill="1" applyBorder="1" applyAlignment="1">
      <alignment vertical="center" wrapText="1"/>
    </xf>
    <xf numFmtId="0" fontId="12" fillId="10" borderId="10" xfId="2" applyFont="1" applyFill="1" applyBorder="1" applyAlignment="1">
      <alignment horizontal="left" vertical="center" wrapText="1"/>
    </xf>
    <xf numFmtId="0" fontId="12" fillId="10" borderId="8" xfId="2" applyFont="1" applyFill="1" applyBorder="1" applyAlignment="1">
      <alignment horizontal="center" vertical="center" wrapText="1"/>
    </xf>
    <xf numFmtId="0" fontId="10" fillId="9" borderId="19" xfId="2" applyFont="1" applyFill="1" applyBorder="1" applyAlignment="1">
      <alignment horizontal="center" vertical="center" wrapText="1"/>
    </xf>
    <xf numFmtId="0" fontId="9" fillId="8" borderId="7" xfId="31" applyFill="1" applyBorder="1" applyAlignment="1">
      <alignment vertical="center"/>
    </xf>
    <xf numFmtId="0" fontId="10" fillId="9" borderId="8" xfId="31" applyFont="1" applyFill="1" applyBorder="1" applyAlignment="1">
      <alignment vertical="center"/>
    </xf>
    <xf numFmtId="0" fontId="9" fillId="9" borderId="9" xfId="31" applyFill="1" applyBorder="1"/>
    <xf numFmtId="0" fontId="9" fillId="9" borderId="10" xfId="31" applyFill="1" applyBorder="1"/>
    <xf numFmtId="0" fontId="9" fillId="0" borderId="11" xfId="31" applyBorder="1" applyAlignment="1">
      <alignment wrapText="1"/>
    </xf>
    <xf numFmtId="0" fontId="9" fillId="0" borderId="0" xfId="31"/>
    <xf numFmtId="0" fontId="9" fillId="8" borderId="12" xfId="31" applyFill="1" applyBorder="1" applyAlignment="1">
      <alignment vertical="center" wrapText="1"/>
    </xf>
    <xf numFmtId="0" fontId="10" fillId="9" borderId="7" xfId="31" applyFont="1" applyFill="1" applyBorder="1" applyAlignment="1">
      <alignment horizontal="left" vertical="center" wrapText="1"/>
    </xf>
    <xf numFmtId="0" fontId="9" fillId="0" borderId="13" xfId="31" applyBorder="1" applyAlignment="1">
      <alignment wrapText="1"/>
    </xf>
    <xf numFmtId="0" fontId="9" fillId="0" borderId="14" xfId="31" applyBorder="1" applyAlignment="1">
      <alignment wrapText="1"/>
    </xf>
    <xf numFmtId="0" fontId="9" fillId="0" borderId="0" xfId="31" applyAlignment="1">
      <alignment wrapText="1"/>
    </xf>
    <xf numFmtId="0" fontId="9" fillId="8" borderId="1" xfId="31" applyFill="1" applyBorder="1" applyAlignment="1">
      <alignment wrapText="1"/>
    </xf>
    <xf numFmtId="0" fontId="10" fillId="9" borderId="39" xfId="31" applyFont="1" applyFill="1" applyBorder="1" applyAlignment="1">
      <alignment horizontal="left" vertical="center" wrapText="1"/>
    </xf>
    <xf numFmtId="0" fontId="9" fillId="8" borderId="16" xfId="11" applyFill="1" applyBorder="1" applyAlignment="1">
      <alignment vertical="center" wrapText="1"/>
    </xf>
    <xf numFmtId="0" fontId="13" fillId="8" borderId="2" xfId="11" applyFont="1" applyFill="1" applyBorder="1" applyAlignment="1">
      <alignment vertical="center" wrapText="1"/>
    </xf>
    <xf numFmtId="0" fontId="12" fillId="10" borderId="10" xfId="31" applyFont="1" applyFill="1" applyBorder="1" applyAlignment="1">
      <alignment horizontal="center" vertical="center" wrapText="1"/>
    </xf>
    <xf numFmtId="0" fontId="10" fillId="9" borderId="10" xfId="31" applyFont="1" applyFill="1" applyBorder="1" applyAlignment="1">
      <alignment horizontal="center" vertical="center" wrapText="1"/>
    </xf>
    <xf numFmtId="0" fontId="9" fillId="8" borderId="16" xfId="31" applyFill="1" applyBorder="1" applyAlignment="1">
      <alignment wrapText="1"/>
    </xf>
    <xf numFmtId="0" fontId="12" fillId="10" borderId="7" xfId="31" applyFont="1" applyFill="1" applyBorder="1" applyAlignment="1">
      <alignment horizontal="center" vertical="center" wrapText="1"/>
    </xf>
    <xf numFmtId="0" fontId="13" fillId="8" borderId="17" xfId="31" applyFont="1" applyFill="1" applyBorder="1" applyAlignment="1">
      <alignment wrapText="1"/>
    </xf>
    <xf numFmtId="0" fontId="17" fillId="9" borderId="6" xfId="31" applyFont="1" applyFill="1" applyBorder="1" applyAlignment="1">
      <alignment horizontal="center" wrapText="1"/>
    </xf>
    <xf numFmtId="0" fontId="17" fillId="9" borderId="1" xfId="31" applyFont="1" applyFill="1" applyBorder="1" applyAlignment="1">
      <alignment horizontal="center" wrapText="1"/>
    </xf>
    <xf numFmtId="0" fontId="10" fillId="9" borderId="7" xfId="31" applyFont="1" applyFill="1" applyBorder="1" applyAlignment="1">
      <alignment horizontal="center" vertical="center" wrapText="1"/>
    </xf>
    <xf numFmtId="0" fontId="10" fillId="9" borderId="0" xfId="31" applyFont="1" applyFill="1" applyAlignment="1">
      <alignment horizontal="center" vertical="center" wrapText="1"/>
    </xf>
    <xf numFmtId="0" fontId="9" fillId="8" borderId="16" xfId="31" applyFill="1" applyBorder="1" applyAlignment="1">
      <alignment vertical="center" wrapText="1"/>
    </xf>
    <xf numFmtId="0" fontId="14" fillId="8" borderId="23" xfId="31" applyFont="1" applyFill="1" applyBorder="1" applyAlignment="1">
      <alignment vertical="center" wrapText="1"/>
    </xf>
    <xf numFmtId="0" fontId="9" fillId="0" borderId="21" xfId="31" applyBorder="1" applyAlignment="1">
      <alignment wrapText="1"/>
    </xf>
    <xf numFmtId="0" fontId="9" fillId="0" borderId="33" xfId="31" applyBorder="1" applyAlignment="1">
      <alignment wrapText="1"/>
    </xf>
    <xf numFmtId="0" fontId="9" fillId="0" borderId="38" xfId="31" applyBorder="1" applyAlignment="1">
      <alignment wrapText="1"/>
    </xf>
    <xf numFmtId="0" fontId="9" fillId="0" borderId="20" xfId="31" applyBorder="1" applyAlignment="1">
      <alignment wrapText="1"/>
    </xf>
    <xf numFmtId="0" fontId="13" fillId="8" borderId="17" xfId="31" applyFont="1" applyFill="1" applyBorder="1" applyAlignment="1">
      <alignment vertical="center" wrapText="1"/>
    </xf>
    <xf numFmtId="0" fontId="12" fillId="10" borderId="8" xfId="31" applyFont="1" applyFill="1" applyBorder="1" applyAlignment="1">
      <alignment horizontal="center" vertical="center" wrapText="1"/>
    </xf>
    <xf numFmtId="0" fontId="12" fillId="10" borderId="18" xfId="31" applyFont="1" applyFill="1" applyBorder="1" applyAlignment="1">
      <alignment horizontal="center" vertical="center" wrapText="1"/>
    </xf>
    <xf numFmtId="0" fontId="13" fillId="8" borderId="2" xfId="31" applyFont="1" applyFill="1" applyBorder="1" applyAlignment="1">
      <alignment vertical="center" wrapText="1"/>
    </xf>
    <xf numFmtId="0" fontId="10" fillId="9" borderId="10" xfId="31" applyFont="1" applyFill="1" applyBorder="1" applyAlignment="1">
      <alignment horizontal="left" vertical="center" wrapText="1"/>
    </xf>
    <xf numFmtId="0" fontId="10" fillId="9" borderId="8" xfId="31" applyFont="1" applyFill="1" applyBorder="1" applyAlignment="1">
      <alignment horizontal="center" vertical="center" wrapText="1"/>
    </xf>
    <xf numFmtId="0" fontId="10" fillId="9" borderId="1" xfId="31" applyFont="1" applyFill="1" applyBorder="1" applyAlignment="1">
      <alignment horizontal="center" vertical="center" wrapText="1"/>
    </xf>
    <xf numFmtId="0" fontId="12" fillId="10" borderId="1" xfId="2" applyFont="1" applyFill="1" applyBorder="1" applyAlignment="1">
      <alignment horizontal="left" vertical="center" wrapText="1"/>
    </xf>
    <xf numFmtId="165" fontId="10" fillId="9" borderId="7" xfId="31" applyNumberFormat="1" applyFont="1" applyFill="1" applyBorder="1" applyAlignment="1">
      <alignment horizontal="center" vertical="center" wrapText="1"/>
    </xf>
    <xf numFmtId="0" fontId="9" fillId="0" borderId="9" xfId="31" applyBorder="1" applyAlignment="1">
      <alignment wrapText="1"/>
    </xf>
    <xf numFmtId="0" fontId="10" fillId="9" borderId="16" xfId="7" applyFont="1" applyFill="1" applyBorder="1" applyAlignment="1">
      <alignment horizontal="center" vertical="center" wrapText="1"/>
    </xf>
    <xf numFmtId="0" fontId="10" fillId="9" borderId="1" xfId="7" applyFont="1" applyFill="1" applyBorder="1" applyAlignment="1">
      <alignment horizontal="center" vertical="center" wrapText="1"/>
    </xf>
    <xf numFmtId="0" fontId="10" fillId="9" borderId="1" xfId="7" applyFont="1" applyFill="1" applyBorder="1" applyAlignment="1">
      <alignment horizontal="left" vertical="center" wrapText="1"/>
    </xf>
    <xf numFmtId="0" fontId="15" fillId="9" borderId="2" xfId="7" applyFont="1" applyFill="1" applyBorder="1" applyAlignment="1">
      <alignment horizontal="center" vertical="center" wrapText="1"/>
    </xf>
    <xf numFmtId="0" fontId="10" fillId="9" borderId="16" xfId="7" applyFont="1" applyFill="1" applyBorder="1" applyAlignment="1">
      <alignment horizontal="left" vertical="center" wrapText="1"/>
    </xf>
    <xf numFmtId="0" fontId="9" fillId="8" borderId="7" xfId="3" applyFill="1" applyBorder="1" applyAlignment="1">
      <alignment vertical="center"/>
    </xf>
    <xf numFmtId="0" fontId="10" fillId="9" borderId="8" xfId="3" applyFont="1" applyFill="1" applyBorder="1" applyAlignment="1">
      <alignment vertical="center"/>
    </xf>
    <xf numFmtId="0" fontId="9" fillId="9" borderId="9" xfId="3" applyFill="1" applyBorder="1"/>
    <xf numFmtId="0" fontId="9" fillId="9" borderId="10" xfId="3" applyFill="1" applyBorder="1"/>
    <xf numFmtId="0" fontId="9" fillId="0" borderId="11" xfId="3" applyBorder="1"/>
    <xf numFmtId="0" fontId="9" fillId="0" borderId="0" xfId="3"/>
    <xf numFmtId="0" fontId="9" fillId="8" borderId="7" xfId="3" applyFill="1" applyBorder="1" applyAlignment="1">
      <alignment vertical="center" wrapText="1"/>
    </xf>
    <xf numFmtId="0" fontId="10" fillId="9" borderId="7" xfId="3" applyFont="1" applyFill="1" applyBorder="1" applyAlignment="1">
      <alignment horizontal="left" vertical="center" wrapText="1"/>
    </xf>
    <xf numFmtId="0" fontId="9" fillId="0" borderId="13" xfId="3" applyBorder="1" applyAlignment="1">
      <alignment wrapText="1"/>
    </xf>
    <xf numFmtId="0" fontId="9" fillId="0" borderId="14" xfId="3" applyBorder="1" applyAlignment="1">
      <alignment wrapText="1"/>
    </xf>
    <xf numFmtId="0" fontId="9" fillId="0" borderId="0" xfId="3" applyAlignment="1">
      <alignment wrapText="1"/>
    </xf>
    <xf numFmtId="0" fontId="9" fillId="8" borderId="12" xfId="3" applyFill="1" applyBorder="1" applyAlignment="1">
      <alignment wrapText="1"/>
    </xf>
    <xf numFmtId="0" fontId="9" fillId="0" borderId="11" xfId="3" applyBorder="1" applyAlignment="1">
      <alignment wrapText="1"/>
    </xf>
    <xf numFmtId="0" fontId="12" fillId="10" borderId="15" xfId="3" applyFont="1" applyFill="1" applyBorder="1" applyAlignment="1">
      <alignment horizontal="center" vertical="center" wrapText="1"/>
    </xf>
    <xf numFmtId="0" fontId="12" fillId="10" borderId="10" xfId="3" applyFont="1" applyFill="1" applyBorder="1" applyAlignment="1">
      <alignment horizontal="center" vertical="center" wrapText="1"/>
    </xf>
    <xf numFmtId="0" fontId="10" fillId="9" borderId="10" xfId="3" applyFont="1" applyFill="1" applyBorder="1" applyAlignment="1">
      <alignment horizontal="center" vertical="center" wrapText="1"/>
    </xf>
    <xf numFmtId="0" fontId="12" fillId="10" borderId="7" xfId="3" applyFont="1" applyFill="1" applyBorder="1" applyAlignment="1">
      <alignment horizontal="center" vertical="center" wrapText="1"/>
    </xf>
    <xf numFmtId="0" fontId="12" fillId="10" borderId="7" xfId="32" applyFont="1" applyFill="1" applyBorder="1" applyAlignment="1">
      <alignment horizontal="center" vertical="center" wrapText="1"/>
    </xf>
    <xf numFmtId="0" fontId="16" fillId="10" borderId="7" xfId="3" applyFont="1" applyFill="1" applyBorder="1" applyAlignment="1">
      <alignment horizontal="center" vertical="center" wrapText="1"/>
    </xf>
    <xf numFmtId="0" fontId="10" fillId="9" borderId="7" xfId="32" applyFont="1" applyFill="1" applyBorder="1" applyAlignment="1">
      <alignment horizontal="center" vertical="center" wrapText="1"/>
    </xf>
    <xf numFmtId="0" fontId="14" fillId="8" borderId="17" xfId="3" applyFont="1" applyFill="1" applyBorder="1" applyAlignment="1">
      <alignment vertical="center" wrapText="1"/>
    </xf>
    <xf numFmtId="0" fontId="10" fillId="9" borderId="19" xfId="3" applyFont="1" applyFill="1" applyBorder="1" applyAlignment="1">
      <alignment horizontal="center" vertical="center" wrapText="1"/>
    </xf>
    <xf numFmtId="0" fontId="9" fillId="0" borderId="9" xfId="3" applyBorder="1" applyAlignment="1">
      <alignment wrapText="1"/>
    </xf>
    <xf numFmtId="0" fontId="10" fillId="9" borderId="10" xfId="3" applyFont="1" applyFill="1" applyBorder="1" applyAlignment="1">
      <alignment horizontal="left" vertical="center" wrapText="1"/>
    </xf>
    <xf numFmtId="0" fontId="9" fillId="0" borderId="20" xfId="3" applyBorder="1" applyAlignment="1">
      <alignment wrapText="1"/>
    </xf>
    <xf numFmtId="0" fontId="9" fillId="0" borderId="21" xfId="3" applyBorder="1" applyAlignment="1">
      <alignment wrapText="1"/>
    </xf>
    <xf numFmtId="0" fontId="9" fillId="8" borderId="16" xfId="32" applyFill="1" applyBorder="1" applyAlignment="1">
      <alignment vertical="center" wrapText="1"/>
    </xf>
    <xf numFmtId="0" fontId="12" fillId="10" borderId="7" xfId="33" applyFont="1" applyFill="1" applyBorder="1" applyAlignment="1">
      <alignment horizontal="center" vertical="center" wrapText="1"/>
    </xf>
    <xf numFmtId="0" fontId="13" fillId="8" borderId="17" xfId="32" applyFont="1" applyFill="1" applyBorder="1" applyAlignment="1">
      <alignment vertical="center" wrapText="1"/>
    </xf>
    <xf numFmtId="0" fontId="10" fillId="9" borderId="7" xfId="33" applyFont="1" applyFill="1" applyBorder="1" applyAlignment="1">
      <alignment horizontal="center" vertical="center" wrapText="1"/>
    </xf>
    <xf numFmtId="0" fontId="12" fillId="10" borderId="8" xfId="3" applyFont="1" applyFill="1" applyBorder="1" applyAlignment="1">
      <alignment horizontal="center" vertical="center" wrapText="1"/>
    </xf>
    <xf numFmtId="0" fontId="9" fillId="8" borderId="16" xfId="34" applyFill="1" applyBorder="1" applyAlignment="1">
      <alignment vertical="center" wrapText="1"/>
    </xf>
    <xf numFmtId="0" fontId="12" fillId="10" borderId="10" xfId="34" applyFont="1" applyFill="1" applyBorder="1" applyAlignment="1">
      <alignment horizontal="center" vertical="center" wrapText="1"/>
    </xf>
    <xf numFmtId="0" fontId="9" fillId="0" borderId="13" xfId="34" applyBorder="1" applyAlignment="1">
      <alignment wrapText="1"/>
    </xf>
    <xf numFmtId="0" fontId="9" fillId="0" borderId="14" xfId="34" applyBorder="1" applyAlignment="1">
      <alignment wrapText="1"/>
    </xf>
    <xf numFmtId="0" fontId="9" fillId="0" borderId="0" xfId="34" applyAlignment="1">
      <alignment wrapText="1"/>
    </xf>
    <xf numFmtId="0" fontId="13" fillId="8" borderId="2" xfId="35" applyFont="1" applyFill="1" applyBorder="1" applyAlignment="1">
      <alignment vertical="center" wrapText="1"/>
    </xf>
    <xf numFmtId="0" fontId="10" fillId="9" borderId="10" xfId="36" applyFont="1" applyFill="1" applyBorder="1" applyAlignment="1">
      <alignment horizontal="left" vertical="center" wrapText="1"/>
    </xf>
    <xf numFmtId="0" fontId="9" fillId="0" borderId="11" xfId="34" applyBorder="1" applyAlignment="1">
      <alignment wrapText="1"/>
    </xf>
    <xf numFmtId="0" fontId="12" fillId="10" borderId="1" xfId="32" applyFont="1" applyFill="1" applyBorder="1" applyAlignment="1">
      <alignment horizontal="center" vertical="center" wrapText="1"/>
    </xf>
    <xf numFmtId="0" fontId="10" fillId="9" borderId="1" xfId="32" applyFont="1" applyFill="1" applyBorder="1" applyAlignment="1">
      <alignment horizontal="center" vertical="center" wrapText="1"/>
    </xf>
    <xf numFmtId="0" fontId="10" fillId="9" borderId="10" xfId="3" applyFont="1" applyFill="1" applyBorder="1" applyAlignment="1">
      <alignment vertical="center" wrapText="1"/>
    </xf>
    <xf numFmtId="0" fontId="10" fillId="9" borderId="16" xfId="32" applyFont="1" applyFill="1" applyBorder="1" applyAlignment="1">
      <alignment horizontal="center" vertical="center" wrapText="1"/>
    </xf>
    <xf numFmtId="0" fontId="15" fillId="9" borderId="27" xfId="14" applyFont="1" applyFill="1" applyBorder="1" applyAlignment="1">
      <alignment horizontal="center" vertical="center"/>
    </xf>
    <xf numFmtId="14" fontId="10" fillId="9" borderId="7" xfId="3" applyNumberFormat="1" applyFont="1" applyFill="1" applyBorder="1" applyAlignment="1">
      <alignment horizontal="center" vertical="center" wrapText="1"/>
    </xf>
    <xf numFmtId="0" fontId="13" fillId="8" borderId="2" xfId="32" applyFont="1" applyFill="1" applyBorder="1" applyAlignment="1">
      <alignment vertical="center" wrapText="1"/>
    </xf>
    <xf numFmtId="0" fontId="9" fillId="8" borderId="7" xfId="37" applyFill="1" applyBorder="1" applyAlignment="1">
      <alignment vertical="center"/>
    </xf>
    <xf numFmtId="0" fontId="10" fillId="9" borderId="8" xfId="37" applyFont="1" applyFill="1" applyBorder="1" applyAlignment="1">
      <alignment vertical="center"/>
    </xf>
    <xf numFmtId="0" fontId="9" fillId="9" borderId="9" xfId="37" applyFill="1" applyBorder="1"/>
    <xf numFmtId="0" fontId="9" fillId="9" borderId="10" xfId="37" applyFill="1" applyBorder="1"/>
    <xf numFmtId="0" fontId="9" fillId="0" borderId="11" xfId="37" applyBorder="1" applyAlignment="1">
      <alignment wrapText="1"/>
    </xf>
    <xf numFmtId="0" fontId="9" fillId="0" borderId="0" xfId="37"/>
    <xf numFmtId="0" fontId="9" fillId="8" borderId="7" xfId="37" applyFill="1" applyBorder="1" applyAlignment="1">
      <alignment vertical="center" wrapText="1"/>
    </xf>
    <xf numFmtId="0" fontId="10" fillId="9" borderId="7" xfId="37" applyFont="1" applyFill="1" applyBorder="1" applyAlignment="1">
      <alignment horizontal="left" vertical="center" wrapText="1"/>
    </xf>
    <xf numFmtId="0" fontId="9" fillId="0" borderId="13" xfId="37" applyBorder="1" applyAlignment="1">
      <alignment wrapText="1"/>
    </xf>
    <xf numFmtId="0" fontId="9" fillId="0" borderId="14" xfId="37" applyBorder="1" applyAlignment="1">
      <alignment wrapText="1"/>
    </xf>
    <xf numFmtId="0" fontId="9" fillId="0" borderId="0" xfId="37" applyAlignment="1">
      <alignment wrapText="1"/>
    </xf>
    <xf numFmtId="0" fontId="9" fillId="8" borderId="12" xfId="37" applyFill="1" applyBorder="1" applyAlignment="1">
      <alignment wrapText="1"/>
    </xf>
    <xf numFmtId="0" fontId="9" fillId="8" borderId="16" xfId="37" applyFill="1" applyBorder="1" applyAlignment="1">
      <alignment vertical="center" wrapText="1"/>
    </xf>
    <xf numFmtId="0" fontId="12" fillId="10" borderId="15" xfId="37" applyFont="1" applyFill="1" applyBorder="1" applyAlignment="1">
      <alignment horizontal="center" vertical="center" wrapText="1"/>
    </xf>
    <xf numFmtId="0" fontId="13" fillId="8" borderId="17" xfId="37" applyFont="1" applyFill="1" applyBorder="1" applyAlignment="1">
      <alignment vertical="center" wrapText="1"/>
    </xf>
    <xf numFmtId="0" fontId="9" fillId="8" borderId="2" xfId="37" applyFill="1" applyBorder="1" applyAlignment="1">
      <alignment vertical="center" wrapText="1"/>
    </xf>
    <xf numFmtId="0" fontId="10" fillId="9" borderId="1" xfId="32" applyFont="1" applyFill="1" applyBorder="1" applyAlignment="1">
      <alignment horizontal="left" vertical="center" wrapText="1"/>
    </xf>
    <xf numFmtId="0" fontId="12" fillId="10" borderId="10" xfId="37" applyFont="1" applyFill="1" applyBorder="1" applyAlignment="1">
      <alignment horizontal="center" vertical="center" wrapText="1"/>
    </xf>
    <xf numFmtId="0" fontId="12" fillId="10" borderId="7" xfId="37" applyFont="1" applyFill="1" applyBorder="1" applyAlignment="1">
      <alignment horizontal="center" vertical="center" wrapText="1"/>
    </xf>
    <xf numFmtId="0" fontId="10" fillId="9" borderId="7" xfId="37" applyFont="1" applyFill="1" applyBorder="1" applyAlignment="1">
      <alignment horizontal="center" vertical="center" wrapText="1"/>
    </xf>
    <xf numFmtId="0" fontId="14" fillId="8" borderId="17" xfId="37" applyFont="1" applyFill="1" applyBorder="1" applyAlignment="1">
      <alignment vertical="center" wrapText="1"/>
    </xf>
    <xf numFmtId="0" fontId="9" fillId="0" borderId="9" xfId="37" applyBorder="1" applyAlignment="1">
      <alignment wrapText="1"/>
    </xf>
    <xf numFmtId="0" fontId="10" fillId="9" borderId="10" xfId="37" applyFont="1" applyFill="1" applyBorder="1" applyAlignment="1">
      <alignment horizontal="left" vertical="center" wrapText="1"/>
    </xf>
    <xf numFmtId="0" fontId="9" fillId="0" borderId="20" xfId="37" applyBorder="1" applyAlignment="1">
      <alignment wrapText="1"/>
    </xf>
    <xf numFmtId="0" fontId="9" fillId="0" borderId="21" xfId="37" applyBorder="1" applyAlignment="1">
      <alignment wrapText="1"/>
    </xf>
    <xf numFmtId="0" fontId="10" fillId="9" borderId="10" xfId="37" applyFont="1" applyFill="1" applyBorder="1" applyAlignment="1">
      <alignment horizontal="center" vertical="center" wrapText="1"/>
    </xf>
    <xf numFmtId="0" fontId="12" fillId="10" borderId="7" xfId="38" applyFont="1" applyFill="1" applyBorder="1" applyAlignment="1">
      <alignment horizontal="center" vertical="center" wrapText="1"/>
    </xf>
    <xf numFmtId="0" fontId="10" fillId="9" borderId="10" xfId="37" applyFont="1" applyFill="1" applyBorder="1" applyAlignment="1">
      <alignment vertical="center" wrapText="1"/>
    </xf>
    <xf numFmtId="0" fontId="10" fillId="9" borderId="7" xfId="39" applyFont="1" applyFill="1" applyBorder="1" applyAlignment="1">
      <alignment horizontal="center" vertical="center" wrapText="1"/>
    </xf>
    <xf numFmtId="0" fontId="10" fillId="9" borderId="7" xfId="38" applyFont="1" applyFill="1" applyBorder="1" applyAlignment="1">
      <alignment horizontal="center" vertical="center" wrapText="1"/>
    </xf>
    <xf numFmtId="0" fontId="12" fillId="10" borderId="8" xfId="37" applyFont="1" applyFill="1" applyBorder="1" applyAlignment="1">
      <alignment horizontal="center" vertical="center" wrapText="1"/>
    </xf>
    <xf numFmtId="0" fontId="12" fillId="10" borderId="18" xfId="37" applyFont="1" applyFill="1" applyBorder="1" applyAlignment="1">
      <alignment horizontal="center" vertical="center" wrapText="1"/>
    </xf>
    <xf numFmtId="0" fontId="13" fillId="8" borderId="2" xfId="37" applyFont="1" applyFill="1" applyBorder="1" applyAlignment="1">
      <alignment vertical="center" wrapText="1"/>
    </xf>
    <xf numFmtId="0" fontId="13" fillId="8" borderId="34" xfId="3" applyFont="1" applyFill="1" applyBorder="1" applyAlignment="1">
      <alignment vertical="center" wrapText="1"/>
    </xf>
    <xf numFmtId="0" fontId="9" fillId="8" borderId="16" xfId="40" applyFill="1" applyBorder="1" applyAlignment="1">
      <alignment vertical="center" wrapText="1"/>
    </xf>
    <xf numFmtId="0" fontId="12" fillId="10" borderId="10" xfId="40" applyFont="1" applyFill="1" applyBorder="1" applyAlignment="1">
      <alignment horizontal="center" vertical="center" wrapText="1"/>
    </xf>
    <xf numFmtId="0" fontId="9" fillId="0" borderId="13" xfId="40" applyBorder="1" applyAlignment="1">
      <alignment wrapText="1"/>
    </xf>
    <xf numFmtId="0" fontId="9" fillId="0" borderId="14" xfId="40" applyBorder="1" applyAlignment="1">
      <alignment wrapText="1"/>
    </xf>
    <xf numFmtId="0" fontId="9" fillId="0" borderId="0" xfId="40" applyAlignment="1">
      <alignment wrapText="1"/>
    </xf>
    <xf numFmtId="0" fontId="13" fillId="8" borderId="2" xfId="40" applyFont="1" applyFill="1" applyBorder="1" applyAlignment="1">
      <alignment vertical="center" wrapText="1"/>
    </xf>
    <xf numFmtId="0" fontId="9" fillId="0" borderId="11" xfId="40" applyBorder="1" applyAlignment="1">
      <alignment wrapText="1"/>
    </xf>
    <xf numFmtId="0" fontId="12" fillId="10" borderId="1" xfId="32" applyFont="1" applyFill="1" applyBorder="1" applyAlignment="1">
      <alignment horizontal="left" vertical="center" wrapText="1"/>
    </xf>
    <xf numFmtId="0" fontId="9" fillId="0" borderId="0" xfId="41" applyAlignment="1">
      <alignment wrapText="1"/>
    </xf>
    <xf numFmtId="0" fontId="10" fillId="9" borderId="36" xfId="32" applyFont="1" applyFill="1" applyBorder="1" applyAlignment="1">
      <alignment horizontal="center" vertical="center" wrapText="1"/>
    </xf>
    <xf numFmtId="0" fontId="10" fillId="9" borderId="10" xfId="41" applyFont="1" applyFill="1" applyBorder="1" applyAlignment="1">
      <alignment horizontal="center" vertical="center" wrapText="1"/>
    </xf>
    <xf numFmtId="0" fontId="15" fillId="9" borderId="2" xfId="32" applyFont="1" applyFill="1" applyBorder="1" applyAlignment="1">
      <alignment horizontal="center" vertical="center" wrapText="1"/>
    </xf>
    <xf numFmtId="0" fontId="10" fillId="9" borderId="40" xfId="32" applyFont="1" applyFill="1" applyBorder="1" applyAlignment="1">
      <alignment horizontal="left" vertical="center" wrapText="1"/>
    </xf>
    <xf numFmtId="0" fontId="10" fillId="9" borderId="12" xfId="37" applyFont="1" applyFill="1" applyBorder="1" applyAlignment="1">
      <alignment horizontal="center" vertical="center" wrapText="1"/>
    </xf>
    <xf numFmtId="0" fontId="10" fillId="9" borderId="29" xfId="37" applyFont="1" applyFill="1" applyBorder="1" applyAlignment="1">
      <alignment horizontal="center" vertical="center" wrapText="1"/>
    </xf>
    <xf numFmtId="0" fontId="15" fillId="9" borderId="17" xfId="32" applyFont="1" applyFill="1" applyBorder="1" applyAlignment="1">
      <alignment horizontal="center" vertical="center" wrapText="1"/>
    </xf>
    <xf numFmtId="0" fontId="15" fillId="9" borderId="17" xfId="32" applyFont="1" applyFill="1" applyBorder="1" applyAlignment="1">
      <alignment horizontal="center" vertical="center"/>
    </xf>
    <xf numFmtId="0" fontId="12" fillId="10" borderId="7" xfId="42" applyFont="1" applyFill="1" applyBorder="1" applyAlignment="1">
      <alignment horizontal="center" vertical="center" wrapText="1"/>
    </xf>
    <xf numFmtId="0" fontId="10" fillId="9" borderId="7" xfId="42" applyFont="1" applyFill="1" applyBorder="1" applyAlignment="1">
      <alignment horizontal="center" vertical="center" wrapText="1"/>
    </xf>
    <xf numFmtId="0" fontId="14" fillId="8" borderId="23" xfId="3" applyFont="1" applyFill="1" applyBorder="1" applyAlignment="1">
      <alignment vertical="center" wrapText="1"/>
    </xf>
    <xf numFmtId="0" fontId="9" fillId="8" borderId="16" xfId="42" applyFill="1" applyBorder="1" applyAlignment="1">
      <alignment vertical="center" wrapText="1"/>
    </xf>
    <xf numFmtId="0" fontId="12" fillId="10" borderId="7" xfId="20" applyFont="1" applyFill="1" applyBorder="1" applyAlignment="1">
      <alignment horizontal="center" vertical="center" wrapText="1"/>
    </xf>
    <xf numFmtId="0" fontId="13" fillId="8" borderId="17" xfId="42" applyFont="1" applyFill="1" applyBorder="1" applyAlignment="1">
      <alignment vertical="center" wrapText="1"/>
    </xf>
    <xf numFmtId="166" fontId="10" fillId="9" borderId="7" xfId="3" applyNumberFormat="1" applyFont="1" applyFill="1" applyBorder="1" applyAlignment="1">
      <alignment horizontal="center" vertical="center" wrapText="1"/>
    </xf>
    <xf numFmtId="0" fontId="9" fillId="0" borderId="0" xfId="3" applyAlignment="1">
      <alignment horizontal="center" wrapText="1"/>
    </xf>
    <xf numFmtId="0" fontId="9" fillId="8" borderId="16" xfId="43" applyFill="1" applyBorder="1" applyAlignment="1">
      <alignment vertical="center" wrapText="1"/>
    </xf>
    <xf numFmtId="0" fontId="12" fillId="10" borderId="10" xfId="43" applyFont="1" applyFill="1" applyBorder="1" applyAlignment="1">
      <alignment horizontal="center" vertical="center" wrapText="1"/>
    </xf>
    <xf numFmtId="0" fontId="9" fillId="0" borderId="13" xfId="43" applyBorder="1" applyAlignment="1">
      <alignment wrapText="1"/>
    </xf>
    <xf numFmtId="0" fontId="9" fillId="0" borderId="14" xfId="43" applyBorder="1" applyAlignment="1">
      <alignment wrapText="1"/>
    </xf>
    <xf numFmtId="0" fontId="9" fillId="0" borderId="0" xfId="43" applyAlignment="1">
      <alignment wrapText="1"/>
    </xf>
    <xf numFmtId="0" fontId="13" fillId="8" borderId="2" xfId="43" applyFont="1" applyFill="1" applyBorder="1" applyAlignment="1">
      <alignment vertical="center" wrapText="1"/>
    </xf>
    <xf numFmtId="0" fontId="9" fillId="0" borderId="11" xfId="43" applyBorder="1" applyAlignment="1">
      <alignment wrapText="1"/>
    </xf>
    <xf numFmtId="0" fontId="12" fillId="10" borderId="1" xfId="42" applyFont="1" applyFill="1" applyBorder="1" applyAlignment="1">
      <alignment horizontal="center" vertical="center" wrapText="1"/>
    </xf>
    <xf numFmtId="0" fontId="10" fillId="9" borderId="1" xfId="42" applyFont="1" applyFill="1" applyBorder="1" applyAlignment="1">
      <alignment horizontal="center" vertical="center" wrapText="1"/>
    </xf>
    <xf numFmtId="0" fontId="3" fillId="0" borderId="0" xfId="1" applyBorder="1"/>
    <xf numFmtId="0" fontId="5" fillId="0" borderId="1" xfId="0" applyFont="1" applyBorder="1" applyAlignment="1">
      <alignment horizontal="left" indent="1"/>
    </xf>
    <xf numFmtId="0" fontId="5" fillId="0" borderId="0" xfId="0" applyFont="1" applyAlignment="1">
      <alignment wrapText="1"/>
    </xf>
    <xf numFmtId="0" fontId="5" fillId="11" borderId="0" xfId="0" applyFont="1" applyFill="1"/>
    <xf numFmtId="0" fontId="18" fillId="12" borderId="0" xfId="0" applyFont="1" applyFill="1"/>
    <xf numFmtId="0" fontId="5" fillId="12" borderId="0" xfId="0" applyFont="1" applyFill="1"/>
    <xf numFmtId="0" fontId="5" fillId="13" borderId="0" xfId="0" applyFont="1" applyFill="1"/>
    <xf numFmtId="14" fontId="5" fillId="0" borderId="0" xfId="0" applyNumberFormat="1" applyFont="1"/>
    <xf numFmtId="14" fontId="5" fillId="0" borderId="0" xfId="0" applyNumberFormat="1" applyFont="1" applyAlignment="1">
      <alignment horizontal="center"/>
    </xf>
    <xf numFmtId="14" fontId="5" fillId="4" borderId="1" xfId="0" applyNumberFormat="1" applyFont="1" applyFill="1" applyBorder="1"/>
    <xf numFmtId="14" fontId="5" fillId="4" borderId="1" xfId="0" applyNumberFormat="1" applyFont="1" applyFill="1" applyBorder="1" applyAlignment="1">
      <alignment horizontal="right"/>
    </xf>
    <xf numFmtId="14" fontId="5" fillId="15" borderId="1" xfId="0" applyNumberFormat="1" applyFont="1" applyFill="1" applyBorder="1" applyAlignment="1">
      <alignment horizontal="right"/>
    </xf>
    <xf numFmtId="0" fontId="5" fillId="0" borderId="0" xfId="0" applyFont="1" applyAlignment="1">
      <alignment horizontal="center"/>
    </xf>
    <xf numFmtId="0" fontId="9" fillId="0" borderId="3" xfId="37" applyBorder="1" applyAlignment="1">
      <alignment wrapText="1"/>
    </xf>
    <xf numFmtId="0" fontId="10" fillId="9" borderId="1" xfId="37" applyFont="1" applyFill="1" applyBorder="1" applyAlignment="1">
      <alignment horizontal="center" vertical="center" wrapText="1"/>
    </xf>
    <xf numFmtId="0" fontId="10" fillId="9" borderId="1" xfId="37" applyFont="1" applyFill="1" applyBorder="1" applyAlignment="1">
      <alignment horizontal="center" wrapText="1"/>
    </xf>
    <xf numFmtId="0" fontId="9" fillId="0" borderId="25" xfId="37" applyBorder="1" applyAlignment="1">
      <alignment wrapText="1"/>
    </xf>
    <xf numFmtId="0" fontId="9" fillId="0" borderId="27" xfId="37" applyBorder="1" applyAlignment="1">
      <alignment wrapText="1"/>
    </xf>
    <xf numFmtId="0" fontId="9" fillId="0" borderId="42" xfId="37" applyBorder="1" applyAlignment="1">
      <alignment wrapText="1"/>
    </xf>
    <xf numFmtId="0" fontId="12" fillId="10" borderId="1" xfId="37" applyFont="1" applyFill="1" applyBorder="1" applyAlignment="1">
      <alignment horizontal="center" vertical="center" wrapText="1"/>
    </xf>
    <xf numFmtId="0" fontId="12" fillId="10" borderId="6" xfId="37" applyFont="1" applyFill="1" applyBorder="1" applyAlignment="1">
      <alignment horizontal="center" vertical="center" wrapText="1"/>
    </xf>
    <xf numFmtId="0" fontId="10" fillId="9" borderId="6" xfId="37" applyFont="1" applyFill="1" applyBorder="1" applyAlignment="1">
      <alignment horizontal="center" vertical="center" wrapText="1"/>
    </xf>
    <xf numFmtId="0" fontId="10" fillId="9" borderId="6" xfId="37" applyFont="1" applyFill="1" applyBorder="1" applyAlignment="1">
      <alignment vertical="center" wrapText="1"/>
    </xf>
    <xf numFmtId="0" fontId="9" fillId="8" borderId="16" xfId="49" applyFill="1" applyBorder="1" applyAlignment="1">
      <alignment vertical="center" wrapText="1"/>
    </xf>
    <xf numFmtId="0" fontId="10" fillId="9" borderId="19" xfId="37" applyFont="1" applyFill="1" applyBorder="1" applyAlignment="1">
      <alignment horizontal="center" vertical="center" wrapText="1"/>
    </xf>
    <xf numFmtId="0" fontId="12" fillId="10" borderId="7" xfId="47" applyFont="1" applyFill="1" applyBorder="1" applyAlignment="1">
      <alignment horizontal="center" vertical="center" wrapText="1"/>
    </xf>
    <xf numFmtId="0" fontId="10" fillId="9" borderId="7" xfId="47" applyFont="1" applyFill="1" applyBorder="1" applyAlignment="1">
      <alignment horizontal="center" vertical="center" wrapText="1"/>
    </xf>
    <xf numFmtId="0" fontId="9" fillId="8" borderId="16" xfId="46" applyFill="1" applyBorder="1" applyAlignment="1">
      <alignment vertical="center" wrapText="1"/>
    </xf>
    <xf numFmtId="0" fontId="13" fillId="8" borderId="17" xfId="46" applyFont="1" applyFill="1" applyBorder="1" applyAlignment="1">
      <alignment vertical="center" wrapText="1"/>
    </xf>
    <xf numFmtId="0" fontId="12" fillId="10" borderId="1" xfId="46" applyFont="1" applyFill="1" applyBorder="1" applyAlignment="1">
      <alignment horizontal="center" vertical="center" wrapText="1"/>
    </xf>
    <xf numFmtId="0" fontId="9" fillId="0" borderId="0" xfId="48" applyAlignment="1">
      <alignment wrapText="1"/>
    </xf>
    <xf numFmtId="0" fontId="13" fillId="8" borderId="17" xfId="49" applyFont="1" applyFill="1" applyBorder="1" applyAlignment="1">
      <alignment vertical="center" wrapText="1"/>
    </xf>
    <xf numFmtId="0" fontId="10" fillId="9" borderId="1" xfId="46" applyFont="1" applyFill="1" applyBorder="1" applyAlignment="1">
      <alignment horizontal="center" vertical="center" wrapText="1"/>
    </xf>
    <xf numFmtId="0" fontId="12" fillId="10" borderId="7" xfId="46" applyFont="1" applyFill="1" applyBorder="1" applyAlignment="1">
      <alignment horizontal="center" vertical="center" wrapText="1"/>
    </xf>
    <xf numFmtId="0" fontId="16" fillId="10" borderId="7" xfId="37" applyFont="1" applyFill="1" applyBorder="1" applyAlignment="1">
      <alignment horizontal="center" vertical="center" wrapText="1"/>
    </xf>
    <xf numFmtId="0" fontId="9" fillId="8" borderId="1" xfId="49" applyFill="1" applyBorder="1" applyAlignment="1">
      <alignment vertical="center" wrapText="1"/>
    </xf>
    <xf numFmtId="0" fontId="13" fillId="8" borderId="2" xfId="49" applyFont="1" applyFill="1" applyBorder="1" applyAlignment="1">
      <alignment vertical="center" wrapText="1"/>
    </xf>
    <xf numFmtId="0" fontId="9" fillId="0" borderId="11" xfId="37" applyBorder="1"/>
    <xf numFmtId="0" fontId="11" fillId="0" borderId="0" xfId="37" applyFont="1" applyAlignment="1">
      <alignment vertical="center" wrapText="1"/>
    </xf>
    <xf numFmtId="0" fontId="12" fillId="10" borderId="7" xfId="45" applyFont="1" applyFill="1" applyBorder="1" applyAlignment="1">
      <alignment horizontal="center" vertical="center" wrapText="1"/>
    </xf>
    <xf numFmtId="0" fontId="10" fillId="9" borderId="7" xfId="45" applyFont="1" applyFill="1" applyBorder="1" applyAlignment="1">
      <alignment horizontal="center" vertical="center" wrapText="1"/>
    </xf>
    <xf numFmtId="0" fontId="12" fillId="10" borderId="10" xfId="46" applyFont="1" applyFill="1" applyBorder="1" applyAlignment="1">
      <alignment horizontal="center" vertical="center" wrapText="1"/>
    </xf>
    <xf numFmtId="0" fontId="9" fillId="0" borderId="13" xfId="46" applyBorder="1" applyAlignment="1">
      <alignment wrapText="1"/>
    </xf>
    <xf numFmtId="0" fontId="9" fillId="0" borderId="14" xfId="46" applyBorder="1" applyAlignment="1">
      <alignment wrapText="1"/>
    </xf>
    <xf numFmtId="0" fontId="9" fillId="0" borderId="0" xfId="46" applyAlignment="1">
      <alignment wrapText="1"/>
    </xf>
    <xf numFmtId="0" fontId="13" fillId="8" borderId="2" xfId="46" applyFont="1" applyFill="1" applyBorder="1" applyAlignment="1">
      <alignment vertical="center" wrapText="1"/>
    </xf>
    <xf numFmtId="0" fontId="9" fillId="0" borderId="11" xfId="46" applyBorder="1" applyAlignment="1">
      <alignment wrapText="1"/>
    </xf>
    <xf numFmtId="0" fontId="10" fillId="9" borderId="41" xfId="49" applyFont="1" applyFill="1" applyBorder="1" applyAlignment="1">
      <alignment horizontal="center" vertical="center" wrapText="1"/>
    </xf>
    <xf numFmtId="14" fontId="5" fillId="16" borderId="0" xfId="0" applyNumberFormat="1" applyFont="1" applyFill="1"/>
    <xf numFmtId="0" fontId="18" fillId="0" borderId="0" xfId="0" applyFont="1"/>
    <xf numFmtId="14" fontId="22" fillId="15" borderId="1" xfId="0" applyNumberFormat="1" applyFont="1" applyFill="1" applyBorder="1" applyAlignment="1">
      <alignment horizontal="right"/>
    </xf>
    <xf numFmtId="0" fontId="5" fillId="17" borderId="0" xfId="0" applyFont="1" applyFill="1"/>
    <xf numFmtId="0" fontId="0" fillId="17" borderId="0" xfId="0" applyFill="1" applyAlignment="1">
      <alignment horizontal="left" vertical="top"/>
    </xf>
    <xf numFmtId="0" fontId="5" fillId="17" borderId="0" xfId="0" applyFont="1" applyFill="1" applyAlignment="1">
      <alignment horizontal="left"/>
    </xf>
    <xf numFmtId="14" fontId="5" fillId="17" borderId="0" xfId="0" applyNumberFormat="1" applyFont="1" applyFill="1" applyAlignment="1">
      <alignment horizontal="left"/>
    </xf>
    <xf numFmtId="0" fontId="5" fillId="17" borderId="0" xfId="0" applyFont="1" applyFill="1" applyAlignment="1">
      <alignment horizontal="left" vertical="top"/>
    </xf>
    <xf numFmtId="0" fontId="0" fillId="17" borderId="0" xfId="0" applyFill="1"/>
    <xf numFmtId="14" fontId="0" fillId="0" borderId="0" xfId="0" applyNumberFormat="1"/>
    <xf numFmtId="0" fontId="5" fillId="0" borderId="0" xfId="0" applyFont="1" applyAlignment="1">
      <alignment vertical="top" wrapText="1"/>
    </xf>
    <xf numFmtId="0" fontId="5"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wrapText="1"/>
    </xf>
    <xf numFmtId="0" fontId="5" fillId="15" borderId="1" xfId="0" applyFont="1" applyFill="1" applyBorder="1"/>
    <xf numFmtId="14" fontId="5" fillId="15" borderId="1" xfId="0" applyNumberFormat="1" applyFont="1" applyFill="1" applyBorder="1"/>
    <xf numFmtId="14" fontId="5" fillId="15" borderId="0" xfId="0" applyNumberFormat="1" applyFont="1" applyFill="1"/>
    <xf numFmtId="0" fontId="7" fillId="0" borderId="3" xfId="0" applyFont="1" applyBorder="1" applyAlignment="1">
      <alignment horizontal="left" wrapText="1"/>
    </xf>
    <xf numFmtId="0" fontId="7" fillId="0" borderId="0" xfId="0" applyFont="1" applyAlignment="1">
      <alignment horizontal="left" wrapText="1"/>
    </xf>
    <xf numFmtId="0" fontId="5" fillId="0" borderId="0" xfId="0" applyFont="1" applyAlignment="1">
      <alignment horizontal="left" wrapText="1"/>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4" xfId="0" applyFont="1" applyBorder="1"/>
    <xf numFmtId="0" fontId="5" fillId="0" borderId="5" xfId="0" applyFont="1" applyBorder="1"/>
    <xf numFmtId="0" fontId="5" fillId="0" borderId="6" xfId="0" applyFont="1" applyBorder="1"/>
    <xf numFmtId="0" fontId="5" fillId="4" borderId="4" xfId="0" applyFont="1" applyFill="1" applyBorder="1" applyAlignment="1">
      <alignment horizontal="left"/>
    </xf>
    <xf numFmtId="0" fontId="5" fillId="4" borderId="5" xfId="0" applyFont="1" applyFill="1" applyBorder="1" applyAlignment="1">
      <alignment horizontal="left"/>
    </xf>
    <xf numFmtId="0" fontId="5" fillId="4" borderId="6" xfId="0" applyFont="1" applyFill="1" applyBorder="1" applyAlignment="1">
      <alignment horizontal="left"/>
    </xf>
    <xf numFmtId="0" fontId="5" fillId="0" borderId="1" xfId="0" applyFont="1" applyBorder="1" applyAlignment="1">
      <alignment horizontal="left"/>
    </xf>
    <xf numFmtId="0" fontId="5" fillId="4" borderId="1" xfId="0" applyFont="1" applyFill="1" applyBorder="1" applyAlignment="1">
      <alignment horizontal="left"/>
    </xf>
    <xf numFmtId="0" fontId="5" fillId="0" borderId="0" xfId="0" applyFont="1" applyAlignment="1">
      <alignment horizontal="left" vertical="top" wrapText="1"/>
    </xf>
    <xf numFmtId="14" fontId="5" fillId="4" borderId="4" xfId="0" applyNumberFormat="1" applyFont="1" applyFill="1" applyBorder="1" applyAlignment="1">
      <alignment horizontal="center"/>
    </xf>
    <xf numFmtId="14" fontId="5" fillId="4" borderId="6" xfId="0" applyNumberFormat="1" applyFont="1" applyFill="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xf>
    <xf numFmtId="0" fontId="5" fillId="4" borderId="4" xfId="0" applyFont="1" applyFill="1" applyBorder="1" applyAlignment="1">
      <alignment horizontal="center"/>
    </xf>
    <xf numFmtId="0" fontId="5" fillId="4" borderId="6" xfId="0" applyFont="1" applyFill="1" applyBorder="1" applyAlignment="1">
      <alignment horizontal="center"/>
    </xf>
    <xf numFmtId="0" fontId="0" fillId="0" borderId="0" xfId="0" applyAlignment="1">
      <alignment horizontal="left" vertical="top" wrapText="1"/>
    </xf>
    <xf numFmtId="0" fontId="0" fillId="0" borderId="1" xfId="0" applyBorder="1" applyAlignment="1">
      <alignment horizontal="left" vertical="top"/>
    </xf>
    <xf numFmtId="14" fontId="5" fillId="4" borderId="0" xfId="0" applyNumberFormat="1" applyFont="1" applyFill="1" applyAlignment="1">
      <alignment horizontal="center"/>
    </xf>
    <xf numFmtId="0" fontId="5" fillId="4" borderId="0" xfId="0" applyFont="1" applyFill="1" applyAlignment="1">
      <alignment horizontal="center"/>
    </xf>
    <xf numFmtId="0" fontId="5" fillId="0" borderId="4" xfId="0" applyFont="1" applyBorder="1" applyAlignment="1">
      <alignment horizontal="left"/>
    </xf>
    <xf numFmtId="0" fontId="5" fillId="0" borderId="6" xfId="0" applyFont="1" applyBorder="1" applyAlignment="1">
      <alignment horizontal="left"/>
    </xf>
    <xf numFmtId="0" fontId="5" fillId="4" borderId="1" xfId="0" applyFont="1" applyFill="1" applyBorder="1" applyAlignment="1">
      <alignment horizontal="center"/>
    </xf>
    <xf numFmtId="14" fontId="5" fillId="4" borderId="1" xfId="0" applyNumberFormat="1" applyFont="1" applyFill="1" applyBorder="1" applyAlignment="1">
      <alignment horizontal="center"/>
    </xf>
    <xf numFmtId="0" fontId="5" fillId="0" borderId="0" xfId="0" applyFont="1" applyAlignment="1">
      <alignment horizontal="center"/>
    </xf>
    <xf numFmtId="0" fontId="5" fillId="4" borderId="1" xfId="0" applyFont="1" applyFill="1" applyBorder="1" applyAlignment="1">
      <alignment horizontal="left" vertical="top"/>
    </xf>
    <xf numFmtId="0" fontId="0" fillId="0" borderId="1" xfId="0"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14" fontId="5" fillId="4" borderId="4" xfId="0" applyNumberFormat="1" applyFont="1" applyFill="1" applyBorder="1" applyAlignment="1">
      <alignment horizontal="left"/>
    </xf>
    <xf numFmtId="14" fontId="5" fillId="4" borderId="5" xfId="0" applyNumberFormat="1" applyFont="1" applyFill="1" applyBorder="1" applyAlignment="1">
      <alignment horizontal="left"/>
    </xf>
    <xf numFmtId="14" fontId="5" fillId="4" borderId="6" xfId="0" applyNumberFormat="1" applyFont="1" applyFill="1" applyBorder="1" applyAlignment="1">
      <alignment horizontal="left"/>
    </xf>
  </cellXfs>
  <cellStyles count="56">
    <cellStyle name="Hyperlink" xfId="1" builtinId="8"/>
    <cellStyle name="Neutral 2" xfId="50" xr:uid="{7EA26A11-4445-478A-80F8-FCD4BCD05783}"/>
    <cellStyle name="Normal" xfId="0" builtinId="0"/>
    <cellStyle name="Normal 10" xfId="37" xr:uid="{72BF422C-E8AF-4BA4-9496-12E480B1F008}"/>
    <cellStyle name="Normal 11" xfId="29" xr:uid="{866C9B1F-2AFF-4D1A-89E8-90B144925625}"/>
    <cellStyle name="Normal 12" xfId="44" xr:uid="{AA02B31D-BC4E-40BB-865F-0DD166958980}"/>
    <cellStyle name="Normal 2" xfId="49" xr:uid="{FC876B3F-BE15-41E4-95E3-8A7929CCE528}"/>
    <cellStyle name="Normal 2 2" xfId="3" xr:uid="{9C380A25-098B-4ECA-8839-EFC49D054178}"/>
    <cellStyle name="Normal 2 2 2" xfId="51" xr:uid="{5B903542-FB67-4FDE-86DA-6B231823B1F8}"/>
    <cellStyle name="Normal 2 2 3" xfId="53" xr:uid="{019FCF87-2B3F-4C81-B18F-F779632FA2B0}"/>
    <cellStyle name="Normal 2 2 3 2" xfId="54" xr:uid="{4B4ED011-E14B-42FC-8FBC-9A94A6DA0480}"/>
    <cellStyle name="Normal 2 2 4" xfId="55" xr:uid="{5702B792-F83B-43C9-96EA-F35F875FF4E1}"/>
    <cellStyle name="Normal 2 2_13+ 2-dose" xfId="52" xr:uid="{92AFB449-6B6A-436F-9329-266FE49E4EEB}"/>
    <cellStyle name="Normal 4" xfId="10" xr:uid="{987FFB2A-5978-4A44-A7DE-00C71FD69677}"/>
    <cellStyle name="Normal 5" xfId="15" xr:uid="{15F8DE5A-6B74-42C2-85B9-75364567EFF2}"/>
    <cellStyle name="Normal 6" xfId="21" xr:uid="{1B3A4B89-6314-4841-AE88-5D66337EFDEC}"/>
    <cellStyle name="Normal 7" xfId="24" xr:uid="{01B87518-2ADC-426A-B03E-F69109C38817}"/>
    <cellStyle name="Normal 8" xfId="31" xr:uid="{CF71E40F-5D98-4E52-8EB3-728A928BA74F}"/>
    <cellStyle name="Normal_13+ 2-dose" xfId="47" xr:uid="{7D792749-D0B0-45FC-83DC-90ACB9439B95}"/>
    <cellStyle name="Normal_13+ 2-dose_1" xfId="48" xr:uid="{20CAAFB8-F119-4BE5-AEBF-9DBAE0212662}"/>
    <cellStyle name="Normal_2-dose" xfId="18" xr:uid="{27C2D04D-D2C0-4195-8171-718A49471242}"/>
    <cellStyle name="Normal_2-dose 2" xfId="30" xr:uid="{05E4C12B-501F-402F-A4C6-5B3313DFB69B}"/>
    <cellStyle name="Normal_2-dose_1" xfId="19" xr:uid="{2FD76B33-1D31-4A2D-851C-3D265040B05A}"/>
    <cellStyle name="Normal_3-dose" xfId="20" xr:uid="{640B2F5E-48F2-4153-85C1-C3B8ADBEFB88}"/>
    <cellStyle name="Normal_4-dose" xfId="41" xr:uid="{5CCE25B6-D109-4557-81C2-06B54BF58856}"/>
    <cellStyle name="Normal_4-dose IPV" xfId="33" xr:uid="{39781739-8BF3-4D29-B974-0EAA8C8C41D3}"/>
    <cellStyle name="Normal_4-dose_1" xfId="39" xr:uid="{82F45DE0-3ABE-41B3-AD8B-E7BECE2A4A6E}"/>
    <cellStyle name="Normal_65+ 2-dose PCV13-PPSV23" xfId="38" xr:uid="{C97AE12B-951E-47F6-81CD-0BC987E8E800}"/>
    <cellStyle name="Normal_Female 3-dose" xfId="26" xr:uid="{19A20707-ACFF-4564-90C5-FB34E45148CF}"/>
    <cellStyle name="Normal_Female 3-dose_1" xfId="25" xr:uid="{702C209E-F2C4-40F4-A5CD-A81A5699764A}"/>
    <cellStyle name="Normal_Male 3-dose" xfId="28" xr:uid="{A906A52B-882C-472C-98E1-387670E76B28}"/>
    <cellStyle name="Normal_Risk 2-dose" xfId="5" xr:uid="{340EA953-69BE-47D5-91EE-4A655F8DA0B1}"/>
    <cellStyle name="Normal_Risk 2-dose 2" xfId="8" xr:uid="{175F1651-C0CE-4754-B96E-A61F2CF20D67}"/>
    <cellStyle name="Normal_Sheet1" xfId="2" xr:uid="{ED241D24-D88D-429A-BA1F-F350847D2649}"/>
    <cellStyle name="Normal_Sheet1_1" xfId="7" xr:uid="{3EBAF67E-E511-44D7-AB9B-2C0D49341577}"/>
    <cellStyle name="Normal_Sheet1_13+ 2-dose" xfId="46" xr:uid="{C3FE5A24-4AC1-4571-8F5F-F856F88F2A4C}"/>
    <cellStyle name="Normal_Sheet1_2-dose" xfId="16" xr:uid="{24E849B1-E55E-4EB4-981D-4D40607D89F7}"/>
    <cellStyle name="Normal_Sheet1_2-dose_2-dose" xfId="17" xr:uid="{80633486-7203-492F-BBF7-FA35601460A8}"/>
    <cellStyle name="Normal_Sheet1_3-dose" xfId="42" xr:uid="{AFE11EB9-980E-4160-8A90-610BE471549A}"/>
    <cellStyle name="Normal_Sheet1_4-dose IPV" xfId="32" xr:uid="{C063E808-304F-461D-BD7F-B019E5A4187D}"/>
    <cellStyle name="Normal_Sheet1_4-dose mixed IPV-OPV" xfId="36" xr:uid="{39982B9C-4742-4031-BF77-82390AC52C49}"/>
    <cellStyle name="Normal_Sheet1_65+ 2-dose PPSV23-PCV13" xfId="40" xr:uid="{FD520483-0663-4C0C-929F-0B35DC01E1F8}"/>
    <cellStyle name="Normal_Sheet1_Childhood 2-dose" xfId="45" xr:uid="{97F37F25-B277-4E1D-A636-9840D415AEB0}"/>
    <cellStyle name="Normal_Sheet1_Risk 2-dose" xfId="4" xr:uid="{761024D1-85AF-4EDF-8547-1FFA57907426}"/>
    <cellStyle name="Normal_Sheet1_Risk 3-dose" xfId="6" xr:uid="{EAA33D95-C4CC-4F88-BE46-A413D73E4E2C}"/>
    <cellStyle name="Normal_Sheet1_Risk 3-dose 2" xfId="9" xr:uid="{A9E54632-4AE6-4AEE-B6DB-9D8D0650387E}"/>
    <cellStyle name="Normal_Sheet1_Risk adult_1" xfId="34" xr:uid="{F4352EE9-155F-489E-A0EB-D9AB830E78B2}"/>
    <cellStyle name="Normal_Sheet1_Risk adult_1_4-dose mixed IPV-OPV" xfId="35" xr:uid="{78DC9453-0B20-4574-93A8-472F959E6E60}"/>
    <cellStyle name="Normal_Sheet1_Risk female 3-dose" xfId="27" xr:uid="{A872EAB3-0F94-4216-AE4B-A3D2250C2444}"/>
    <cellStyle name="Normal_Sheet1_Standard" xfId="14" xr:uid="{AC06CF02-53AD-4602-B78E-CFD511B5E9D0}"/>
    <cellStyle name="Normal_Sheet1_Start at 15 weeks 2-dose" xfId="43" xr:uid="{A9642C06-F3EF-4AAF-A4FD-2B78C93A517A}"/>
    <cellStyle name="Normal_Sheet1_Start at 2 months 4-dose" xfId="22" xr:uid="{1735E33E-5C2E-4051-9E63-21DC4CF06ACC}"/>
    <cellStyle name="Normal_Standard" xfId="12" xr:uid="{A3627C46-913A-4762-811A-8AE5368D4193}"/>
    <cellStyle name="Normal_Standard_1" xfId="11" xr:uid="{D1141091-E9FA-47C8-AB88-302A42B89772}"/>
    <cellStyle name="Normal_Standard_2" xfId="13" xr:uid="{3688D9C1-59B9-487C-93AE-A9B938CA5BCD}"/>
    <cellStyle name="Normal_Start at 2 months 4-dose" xfId="23" xr:uid="{4D01D373-7EDE-479F-B6F1-61BB74AB37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vaccines/programs/iis/cdsi.html" TargetMode="External"/><Relationship Id="rId1" Type="http://schemas.openxmlformats.org/officeDocument/2006/relationships/hyperlink" Target="https://www.himss.org/what-we-do-initiatives/iip-testing-recognition-initiativ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4476-1E66-4319-9A66-538DA8CB9378}">
  <sheetPr>
    <tabColor rgb="FFFFC000"/>
  </sheetPr>
  <dimension ref="A1:K138"/>
  <sheetViews>
    <sheetView tabSelected="1" topLeftCell="A15" zoomScaleNormal="100" workbookViewId="0">
      <selection activeCell="D17" sqref="D17"/>
    </sheetView>
  </sheetViews>
  <sheetFormatPr defaultRowHeight="15" x14ac:dyDescent="0.25"/>
  <cols>
    <col min="1" max="1" width="35.28515625" style="12" customWidth="1"/>
    <col min="2" max="2" width="13.5703125" style="12" customWidth="1"/>
    <col min="3" max="3" width="16.28515625" style="12" customWidth="1"/>
    <col min="4" max="4" width="11.42578125" style="12" customWidth="1"/>
    <col min="5" max="5" width="9.140625" style="12"/>
    <col min="6" max="6" width="9" style="12" customWidth="1"/>
    <col min="7" max="7" width="9.140625" style="12"/>
    <col min="8" max="8" width="5.42578125" style="12" customWidth="1"/>
    <col min="9" max="9" width="5.85546875" style="12" customWidth="1"/>
    <col min="10" max="10" width="10.85546875" style="12" hidden="1" customWidth="1"/>
    <col min="11" max="11" width="11.7109375" customWidth="1"/>
  </cols>
  <sheetData>
    <row r="1" spans="1:10" x14ac:dyDescent="0.25">
      <c r="A1" s="10" t="s">
        <v>0</v>
      </c>
      <c r="B1" s="11"/>
      <c r="C1" s="11"/>
      <c r="D1" s="11"/>
      <c r="E1" s="11"/>
      <c r="F1" s="11"/>
      <c r="G1" s="11"/>
      <c r="H1" s="11"/>
      <c r="I1" s="11"/>
      <c r="J1" s="11"/>
    </row>
    <row r="2" spans="1:10" x14ac:dyDescent="0.25">
      <c r="A2" s="12" t="s">
        <v>1</v>
      </c>
    </row>
    <row r="3" spans="1:10" x14ac:dyDescent="0.25">
      <c r="A3" s="12" t="s">
        <v>2</v>
      </c>
      <c r="B3" s="19" t="s">
        <v>3</v>
      </c>
    </row>
    <row r="5" spans="1:10" x14ac:dyDescent="0.25">
      <c r="A5" s="10" t="s">
        <v>4</v>
      </c>
      <c r="B5" s="11"/>
      <c r="C5" s="11"/>
      <c r="D5" s="11"/>
      <c r="E5" s="11"/>
      <c r="F5" s="11"/>
      <c r="G5" s="11"/>
      <c r="H5" s="11"/>
      <c r="I5" s="11"/>
      <c r="J5" s="11"/>
    </row>
    <row r="6" spans="1:10" ht="27.75" customHeight="1" x14ac:dyDescent="0.25">
      <c r="A6" s="581" t="s">
        <v>584</v>
      </c>
      <c r="B6" s="581"/>
      <c r="C6" s="581"/>
      <c r="D6" s="581"/>
      <c r="E6" s="581"/>
      <c r="F6" s="581"/>
      <c r="G6" s="581"/>
      <c r="H6" s="581"/>
      <c r="I6" s="581"/>
    </row>
    <row r="9" spans="1:10" x14ac:dyDescent="0.25">
      <c r="B9" s="20" t="s">
        <v>5</v>
      </c>
    </row>
    <row r="10" spans="1:10" x14ac:dyDescent="0.25">
      <c r="A10" s="21" t="s">
        <v>6</v>
      </c>
      <c r="B10" s="22">
        <v>45414</v>
      </c>
      <c r="C10" s="20" t="s">
        <v>7</v>
      </c>
    </row>
    <row r="12" spans="1:10" x14ac:dyDescent="0.25">
      <c r="A12" s="10" t="s">
        <v>8</v>
      </c>
      <c r="B12" s="11"/>
      <c r="C12" s="11"/>
      <c r="D12" s="11"/>
      <c r="E12" s="11"/>
      <c r="F12" s="11"/>
      <c r="G12" s="11"/>
      <c r="H12" s="11"/>
      <c r="I12" s="11"/>
      <c r="J12" s="11"/>
    </row>
    <row r="13" spans="1:10" x14ac:dyDescent="0.25">
      <c r="A13" s="12" t="s">
        <v>9</v>
      </c>
    </row>
    <row r="14" spans="1:10" x14ac:dyDescent="0.25">
      <c r="A14" s="12" t="s">
        <v>10</v>
      </c>
    </row>
    <row r="15" spans="1:10" x14ac:dyDescent="0.25">
      <c r="A15" s="12" t="s">
        <v>11</v>
      </c>
    </row>
    <row r="17" spans="1:10" ht="15" customHeight="1" x14ac:dyDescent="0.25">
      <c r="A17" s="12" t="s">
        <v>12</v>
      </c>
      <c r="B17" s="23" t="str">
        <f>TEXT(DATE(YEAR(EDATE($B$10,-2)),MONTH(EDATE($B$10,-2)),15),"mm/dd/yyyy")</f>
        <v>03/15/2024</v>
      </c>
      <c r="C17" s="20"/>
      <c r="D17" s="12" t="s">
        <v>585</v>
      </c>
    </row>
    <row r="18" spans="1:10" ht="15" customHeight="1" x14ac:dyDescent="0.25"/>
    <row r="19" spans="1:10" ht="15" customHeight="1" x14ac:dyDescent="0.25">
      <c r="A19" s="10" t="s">
        <v>13</v>
      </c>
      <c r="B19" s="11"/>
      <c r="C19" s="11"/>
      <c r="D19" s="11"/>
      <c r="E19" s="11"/>
      <c r="F19" s="11"/>
      <c r="G19" s="11"/>
      <c r="H19" s="11"/>
      <c r="I19" s="11"/>
      <c r="J19" s="11"/>
    </row>
    <row r="20" spans="1:10" ht="15" customHeight="1" x14ac:dyDescent="0.25">
      <c r="A20" s="12" t="s">
        <v>14</v>
      </c>
    </row>
    <row r="21" spans="1:10" ht="79.5" customHeight="1" x14ac:dyDescent="0.25">
      <c r="A21" s="596" t="s">
        <v>15</v>
      </c>
      <c r="B21" s="596"/>
      <c r="C21" s="596"/>
      <c r="D21" s="596"/>
      <c r="E21" s="596"/>
      <c r="F21" s="596"/>
      <c r="G21" s="596"/>
      <c r="H21" s="596"/>
      <c r="I21" s="596"/>
      <c r="J21" s="572"/>
    </row>
    <row r="22" spans="1:10" x14ac:dyDescent="0.25">
      <c r="A22" s="12" t="s">
        <v>16</v>
      </c>
      <c r="B22" s="514" t="s">
        <v>17</v>
      </c>
    </row>
    <row r="23" spans="1:10" x14ac:dyDescent="0.25">
      <c r="B23" s="514"/>
    </row>
    <row r="24" spans="1:10" x14ac:dyDescent="0.25">
      <c r="A24" s="10" t="s">
        <v>18</v>
      </c>
      <c r="B24" s="11"/>
      <c r="C24" s="11"/>
      <c r="D24" s="11"/>
      <c r="E24" s="11"/>
      <c r="F24" s="11"/>
      <c r="G24" s="11"/>
      <c r="H24" s="11"/>
      <c r="I24" s="11"/>
      <c r="J24" s="11"/>
    </row>
    <row r="25" spans="1:10" x14ac:dyDescent="0.25">
      <c r="A25" s="16" t="s">
        <v>19</v>
      </c>
      <c r="B25" s="17"/>
      <c r="C25" s="17"/>
      <c r="D25" s="17"/>
      <c r="E25" s="17"/>
      <c r="F25" s="17"/>
      <c r="G25" s="17"/>
      <c r="H25" s="17"/>
      <c r="I25" s="17"/>
      <c r="J25" s="17"/>
    </row>
    <row r="26" spans="1:10" x14ac:dyDescent="0.25">
      <c r="A26" s="12" t="s">
        <v>20</v>
      </c>
    </row>
    <row r="27" spans="1:10" x14ac:dyDescent="0.25">
      <c r="A27" s="12" t="s">
        <v>21</v>
      </c>
      <c r="B27" s="594">
        <v>1111</v>
      </c>
      <c r="C27" s="594"/>
      <c r="D27" s="594"/>
      <c r="E27" s="594"/>
      <c r="F27" s="594"/>
      <c r="G27" s="594"/>
    </row>
    <row r="28" spans="1:10" x14ac:dyDescent="0.25">
      <c r="A28" s="12" t="s">
        <v>22</v>
      </c>
      <c r="B28" s="594" t="s">
        <v>23</v>
      </c>
      <c r="C28" s="594"/>
      <c r="D28" s="594"/>
      <c r="E28" s="594"/>
      <c r="F28" s="594"/>
      <c r="G28" s="594"/>
    </row>
    <row r="29" spans="1:10" x14ac:dyDescent="0.25">
      <c r="A29" s="24" t="s">
        <v>24</v>
      </c>
      <c r="B29" s="594"/>
      <c r="C29" s="594"/>
      <c r="D29" s="594"/>
      <c r="E29" s="594"/>
      <c r="F29" s="594"/>
      <c r="G29" s="594"/>
    </row>
    <row r="30" spans="1:10" x14ac:dyDescent="0.25">
      <c r="A30" s="13" t="s">
        <v>25</v>
      </c>
      <c r="B30" s="594" t="s">
        <v>26</v>
      </c>
      <c r="C30" s="594"/>
      <c r="D30" s="594"/>
      <c r="E30" s="594"/>
      <c r="F30" s="594"/>
      <c r="G30" s="594"/>
    </row>
    <row r="31" spans="1:10" x14ac:dyDescent="0.25">
      <c r="A31" s="13" t="s">
        <v>27</v>
      </c>
      <c r="B31" s="594" t="s">
        <v>28</v>
      </c>
      <c r="C31" s="594"/>
      <c r="D31" s="594"/>
      <c r="E31" s="594"/>
      <c r="F31" s="594"/>
      <c r="G31" s="594"/>
    </row>
    <row r="32" spans="1:10" x14ac:dyDescent="0.25">
      <c r="A32" s="13" t="s">
        <v>29</v>
      </c>
      <c r="B32" s="594" t="s">
        <v>30</v>
      </c>
      <c r="C32" s="594"/>
      <c r="D32" s="594"/>
      <c r="E32" s="594"/>
      <c r="F32" s="594"/>
      <c r="G32" s="594"/>
    </row>
    <row r="33" spans="1:10" x14ac:dyDescent="0.25">
      <c r="A33" s="13" t="s">
        <v>31</v>
      </c>
      <c r="B33" s="594" t="s">
        <v>32</v>
      </c>
      <c r="C33" s="594"/>
      <c r="D33" s="594"/>
      <c r="E33" s="594"/>
      <c r="F33" s="594"/>
      <c r="G33" s="594"/>
    </row>
    <row r="34" spans="1:10" x14ac:dyDescent="0.25">
      <c r="A34" s="12" t="s">
        <v>33</v>
      </c>
      <c r="B34" s="594" t="s">
        <v>34</v>
      </c>
      <c r="C34" s="594"/>
      <c r="D34" s="594"/>
      <c r="E34" s="594"/>
      <c r="F34" s="594"/>
      <c r="G34" s="594"/>
    </row>
    <row r="35" spans="1:10" x14ac:dyDescent="0.25">
      <c r="A35" s="12" t="s">
        <v>35</v>
      </c>
      <c r="B35" s="591" t="str">
        <f>_xlfn.CONCAT("On ", TEXT($B$10,"mm/dd/yyyy")," the patient is ",DATEDIF($B$17,$B$10,"Y"),IF(DATEDIF($B$17,$B$10,"Y")=1," year, "," years, "),DATEDIF($B$17,$B$10,"M"), " months, and ",$B$10-EDATE($B$17,DATEDIF($B$17,$B$10,"M")), " days old")</f>
        <v>On 05/02/2024 the patient is 0 years, 1 months, and 17 days old</v>
      </c>
      <c r="C35" s="592"/>
      <c r="D35" s="592"/>
      <c r="E35" s="592"/>
      <c r="F35" s="592"/>
      <c r="G35" s="593"/>
    </row>
    <row r="36" spans="1:10" x14ac:dyDescent="0.25">
      <c r="A36" s="12" t="s">
        <v>36</v>
      </c>
      <c r="B36" s="595" t="str">
        <f>$B$17</f>
        <v>03/15/2024</v>
      </c>
      <c r="C36" s="595"/>
      <c r="D36" s="595"/>
      <c r="E36" s="595"/>
      <c r="F36" s="595"/>
      <c r="G36" s="595"/>
    </row>
    <row r="37" spans="1:10" x14ac:dyDescent="0.25">
      <c r="A37" s="20" t="s">
        <v>37</v>
      </c>
    </row>
    <row r="39" spans="1:10" x14ac:dyDescent="0.25">
      <c r="A39" s="10" t="s">
        <v>38</v>
      </c>
      <c r="B39" s="11"/>
      <c r="C39" s="11"/>
      <c r="D39" s="11"/>
      <c r="E39" s="11"/>
      <c r="F39" s="11"/>
      <c r="G39" s="11"/>
      <c r="H39" s="11"/>
      <c r="I39" s="11"/>
      <c r="J39" s="11"/>
    </row>
    <row r="40" spans="1:10" x14ac:dyDescent="0.25">
      <c r="A40" s="16" t="s">
        <v>39</v>
      </c>
      <c r="B40" s="17"/>
      <c r="C40" s="17"/>
      <c r="D40" s="17"/>
      <c r="E40" s="17"/>
      <c r="F40" s="17"/>
      <c r="G40" s="17"/>
      <c r="H40" s="17"/>
      <c r="I40" s="17"/>
      <c r="J40" s="17"/>
    </row>
    <row r="41" spans="1:10" x14ac:dyDescent="0.25">
      <c r="A41" s="12" t="s">
        <v>40</v>
      </c>
    </row>
    <row r="43" spans="1:10" x14ac:dyDescent="0.25">
      <c r="A43" s="18" t="s">
        <v>41</v>
      </c>
      <c r="B43" s="582" t="s">
        <v>42</v>
      </c>
      <c r="C43" s="583"/>
      <c r="D43" s="583"/>
      <c r="E43" s="583"/>
      <c r="F43" s="584"/>
    </row>
    <row r="44" spans="1:10" x14ac:dyDescent="0.25">
      <c r="A44" s="18" t="s">
        <v>43</v>
      </c>
      <c r="B44" s="585" t="s">
        <v>44</v>
      </c>
      <c r="C44" s="586"/>
      <c r="D44" s="586"/>
      <c r="E44" s="586"/>
      <c r="F44" s="587"/>
    </row>
    <row r="45" spans="1:10" x14ac:dyDescent="0.25">
      <c r="A45" s="18" t="s">
        <v>45</v>
      </c>
      <c r="B45" s="588" t="s">
        <v>46</v>
      </c>
      <c r="C45" s="589"/>
      <c r="D45" s="589"/>
      <c r="E45" s="589"/>
      <c r="F45" s="590"/>
    </row>
    <row r="46" spans="1:10" x14ac:dyDescent="0.25">
      <c r="A46" s="18" t="s">
        <v>47</v>
      </c>
      <c r="B46" s="591" t="str">
        <f>$B$17</f>
        <v>03/15/2024</v>
      </c>
      <c r="C46" s="592"/>
      <c r="D46" s="592"/>
      <c r="E46" s="592"/>
      <c r="F46" s="593"/>
    </row>
    <row r="47" spans="1:10" x14ac:dyDescent="0.25">
      <c r="A47" s="18" t="s">
        <v>48</v>
      </c>
      <c r="B47" s="594" t="s">
        <v>49</v>
      </c>
      <c r="C47" s="594"/>
      <c r="D47" s="594"/>
      <c r="E47" s="594"/>
      <c r="F47" s="594"/>
    </row>
    <row r="49" spans="1:10" x14ac:dyDescent="0.25">
      <c r="A49" s="10" t="s">
        <v>50</v>
      </c>
      <c r="B49" s="11"/>
      <c r="C49" s="11"/>
      <c r="D49" s="11"/>
      <c r="E49" s="11"/>
      <c r="F49" s="11"/>
      <c r="G49" s="11"/>
      <c r="H49" s="11"/>
      <c r="I49" s="11"/>
      <c r="J49" s="11"/>
    </row>
    <row r="50" spans="1:10" x14ac:dyDescent="0.25">
      <c r="A50" s="16" t="s">
        <v>39</v>
      </c>
      <c r="B50" s="17"/>
      <c r="C50" s="17"/>
      <c r="D50" s="17"/>
      <c r="E50" s="17"/>
      <c r="F50" s="17"/>
      <c r="G50" s="17"/>
      <c r="H50" s="17"/>
      <c r="I50" s="17"/>
      <c r="J50" s="17"/>
    </row>
    <row r="51" spans="1:10" x14ac:dyDescent="0.25">
      <c r="A51" t="s">
        <v>51</v>
      </c>
      <c r="B51" s="1"/>
    </row>
    <row r="52" spans="1:10" x14ac:dyDescent="0.25">
      <c r="A52"/>
      <c r="B52" s="1"/>
    </row>
    <row r="53" spans="1:10" x14ac:dyDescent="0.25">
      <c r="A53" s="3" t="s">
        <v>45</v>
      </c>
      <c r="B53" s="613" t="s">
        <v>46</v>
      </c>
      <c r="C53" s="613"/>
      <c r="D53" s="613"/>
      <c r="E53" s="613"/>
      <c r="F53" s="613"/>
    </row>
    <row r="54" spans="1:10" x14ac:dyDescent="0.25">
      <c r="A54" s="3" t="s">
        <v>47</v>
      </c>
      <c r="B54" s="591" t="str">
        <f>$B$17</f>
        <v>03/15/2024</v>
      </c>
      <c r="C54" s="592"/>
      <c r="D54" s="592"/>
      <c r="E54" s="592"/>
      <c r="F54" s="593"/>
    </row>
    <row r="55" spans="1:10" x14ac:dyDescent="0.25">
      <c r="A55" s="3" t="s">
        <v>48</v>
      </c>
      <c r="B55" s="613" t="s">
        <v>52</v>
      </c>
      <c r="C55" s="613"/>
      <c r="D55" s="613"/>
      <c r="E55" s="613"/>
      <c r="F55" s="613"/>
    </row>
    <row r="57" spans="1:10" x14ac:dyDescent="0.25">
      <c r="A57" s="10" t="s">
        <v>53</v>
      </c>
      <c r="B57" s="11"/>
      <c r="C57" s="11"/>
      <c r="D57" s="11"/>
      <c r="E57" s="11"/>
      <c r="F57" s="11"/>
      <c r="G57" s="11"/>
      <c r="H57" s="11"/>
      <c r="I57" s="11"/>
      <c r="J57" s="11"/>
    </row>
    <row r="58" spans="1:10" x14ac:dyDescent="0.25">
      <c r="A58" s="16" t="s">
        <v>39</v>
      </c>
      <c r="B58" s="17"/>
      <c r="C58" s="17"/>
      <c r="D58" s="17"/>
      <c r="E58" s="17"/>
      <c r="F58" s="17"/>
      <c r="G58" s="17"/>
      <c r="H58" s="17"/>
      <c r="I58" s="17"/>
      <c r="J58" s="17"/>
    </row>
    <row r="59" spans="1:10" x14ac:dyDescent="0.25">
      <c r="A59" s="603" t="s">
        <v>54</v>
      </c>
      <c r="B59" s="603"/>
      <c r="C59" s="603"/>
      <c r="D59" s="603"/>
      <c r="E59" s="603"/>
      <c r="F59" s="603"/>
    </row>
    <row r="60" spans="1:10" x14ac:dyDescent="0.25">
      <c r="A60" s="25"/>
      <c r="B60" s="25"/>
      <c r="C60" s="25"/>
      <c r="D60"/>
      <c r="E60"/>
      <c r="F60"/>
    </row>
    <row r="61" spans="1:10" x14ac:dyDescent="0.25">
      <c r="A61" s="6" t="s">
        <v>55</v>
      </c>
      <c r="B61" s="604" t="s">
        <v>56</v>
      </c>
      <c r="C61" s="604"/>
      <c r="D61" s="604"/>
      <c r="E61" s="604"/>
      <c r="F61" s="604"/>
      <c r="G61" s="604"/>
    </row>
    <row r="62" spans="1:10" x14ac:dyDescent="0.25">
      <c r="A62" s="18" t="s">
        <v>57</v>
      </c>
      <c r="B62" s="595" t="str">
        <f>$B$17</f>
        <v>03/15/2024</v>
      </c>
      <c r="C62" s="595"/>
      <c r="D62" s="595"/>
      <c r="E62" s="595"/>
      <c r="F62" s="595"/>
      <c r="G62" s="595"/>
    </row>
    <row r="63" spans="1:10" x14ac:dyDescent="0.25">
      <c r="A63" s="18" t="s">
        <v>58</v>
      </c>
      <c r="B63" s="612" t="str">
        <f>_xlfn.CONCAT("On ", TEXT($B$10,"mm/dd/yyyy")," the patient is ",DATEDIF($B$17,$B$10,"Y"),IF(DATEDIF($B$17,$B$10,"Y")=1," year, "," years, "),DATEDIF($B$17,$B$10,"M"), " months, and ",$B$10-EDATE($B$17,DATEDIF($B$17,$B$10,"M")), " days old")</f>
        <v>On 05/02/2024 the patient is 0 years, 1 months, and 17 days old</v>
      </c>
      <c r="C63" s="612"/>
      <c r="D63" s="612"/>
      <c r="E63" s="612"/>
      <c r="F63" s="612"/>
      <c r="G63" s="612"/>
    </row>
    <row r="64" spans="1:10" x14ac:dyDescent="0.25">
      <c r="B64" s="18" t="s">
        <v>59</v>
      </c>
      <c r="C64" s="18" t="s">
        <v>60</v>
      </c>
      <c r="D64" s="18" t="s">
        <v>61</v>
      </c>
    </row>
    <row r="65" spans="1:11" x14ac:dyDescent="0.25">
      <c r="A65" s="18" t="s">
        <v>62</v>
      </c>
      <c r="B65" s="523">
        <f>'1st Forecast (3.4.1)'!B79</f>
        <v>45550</v>
      </c>
      <c r="C65" s="523">
        <f>'1st Forecast (3.4.1)'!C79</f>
        <v>45550</v>
      </c>
      <c r="D65" s="577" t="str">
        <f>'1st Forecast (3.4.1)'!D79</f>
        <v>n/a</v>
      </c>
      <c r="J65" s="521"/>
      <c r="K65" s="571"/>
    </row>
    <row r="66" spans="1:11" x14ac:dyDescent="0.25">
      <c r="A66" s="18" t="s">
        <v>63</v>
      </c>
      <c r="B66" s="523">
        <f>'1st Forecast (3.4.1)'!B80</f>
        <v>45408</v>
      </c>
      <c r="C66" s="523">
        <f>'1st Forecast (3.4.1)'!C80</f>
        <v>45427</v>
      </c>
      <c r="D66" s="577">
        <f>'1st Forecast (3.4.1)'!D80</f>
        <v>45486</v>
      </c>
      <c r="J66" s="521"/>
      <c r="K66" s="571"/>
    </row>
    <row r="67" spans="1:11" x14ac:dyDescent="0.25">
      <c r="A67" s="18" t="s">
        <v>64</v>
      </c>
      <c r="B67" s="523">
        <f>'1st Forecast (3.4.1)'!B81</f>
        <v>45731</v>
      </c>
      <c r="C67" s="523">
        <f>'1st Forecast (3.4.1)'!C81</f>
        <v>45731</v>
      </c>
      <c r="D67" s="577">
        <f>'1st Forecast (3.4.1)'!D81</f>
        <v>46124</v>
      </c>
      <c r="J67" s="521"/>
      <c r="K67" s="571"/>
    </row>
    <row r="68" spans="1:11" x14ac:dyDescent="0.25">
      <c r="A68" s="18" t="s">
        <v>65</v>
      </c>
      <c r="B68" s="523">
        <f>'1st Forecast (3.4.1)'!B82</f>
        <v>45394</v>
      </c>
      <c r="C68" s="523">
        <f>'1st Forecast (3.4.1)'!C82</f>
        <v>45397</v>
      </c>
      <c r="D68" s="577">
        <f>'1st Forecast (3.4.1)'!D82</f>
        <v>45547</v>
      </c>
      <c r="J68" s="521"/>
      <c r="K68" s="571"/>
    </row>
    <row r="69" spans="1:11" x14ac:dyDescent="0.25">
      <c r="A69" s="18" t="s">
        <v>66</v>
      </c>
      <c r="B69" s="523">
        <f>'1st Forecast (3.4.1)'!B85</f>
        <v>45408</v>
      </c>
      <c r="C69" s="523">
        <f>'1st Forecast (3.4.1)'!C85</f>
        <v>45427</v>
      </c>
      <c r="D69" s="577">
        <f>'1st Forecast (3.4.1)'!D85</f>
        <v>45486</v>
      </c>
      <c r="J69" s="521"/>
      <c r="K69" s="571"/>
    </row>
    <row r="70" spans="1:11" x14ac:dyDescent="0.25">
      <c r="A70" s="18" t="s">
        <v>67</v>
      </c>
      <c r="B70" s="523">
        <f>'1st Forecast (3.4.1)'!B86</f>
        <v>45550</v>
      </c>
      <c r="C70" s="523">
        <f>'1st Forecast (3.4.1)'!C86</f>
        <v>45550</v>
      </c>
      <c r="D70" s="577" t="str">
        <f>'1st Forecast (3.4.1)'!D86</f>
        <v>n/a</v>
      </c>
      <c r="J70" s="521"/>
      <c r="K70" s="571"/>
    </row>
    <row r="71" spans="1:11" x14ac:dyDescent="0.25">
      <c r="A71" s="18" t="s">
        <v>68</v>
      </c>
      <c r="B71" s="523">
        <f>'1st Forecast (3.4.1)'!B87</f>
        <v>45731</v>
      </c>
      <c r="C71" s="523">
        <f>'1st Forecast (3.4.1)'!C87</f>
        <v>45731</v>
      </c>
      <c r="D71" s="577">
        <f>'1st Forecast (3.4.1)'!D87</f>
        <v>45881</v>
      </c>
      <c r="J71" s="521"/>
      <c r="K71" s="571"/>
    </row>
    <row r="72" spans="1:11" x14ac:dyDescent="0.25">
      <c r="A72" s="18" t="s">
        <v>69</v>
      </c>
      <c r="B72" s="523">
        <f>'1st Forecast (3.4.1)'!B88</f>
        <v>45408</v>
      </c>
      <c r="C72" s="523">
        <f>'1st Forecast (3.4.1)'!C88</f>
        <v>45427</v>
      </c>
      <c r="D72" s="577">
        <f>'1st Forecast (3.4.1)'!D88</f>
        <v>45486</v>
      </c>
      <c r="J72" s="521"/>
      <c r="K72" s="571"/>
    </row>
    <row r="73" spans="1:11" x14ac:dyDescent="0.25">
      <c r="A73" s="18" t="s">
        <v>70</v>
      </c>
      <c r="B73" s="523">
        <f>'1st Forecast (3.4.1)'!B89</f>
        <v>45408</v>
      </c>
      <c r="C73" s="523">
        <f>'1st Forecast (3.4.1)'!C89</f>
        <v>45427</v>
      </c>
      <c r="D73" s="577">
        <f>'1st Forecast (3.4.1)'!D89</f>
        <v>45486</v>
      </c>
      <c r="J73" s="521"/>
      <c r="K73" s="571"/>
    </row>
    <row r="74" spans="1:11" x14ac:dyDescent="0.25">
      <c r="A74" s="18" t="s">
        <v>71</v>
      </c>
      <c r="B74" s="523">
        <f>'1st Forecast (3.4.1)'!B90</f>
        <v>45408</v>
      </c>
      <c r="C74" s="523">
        <f>'1st Forecast (3.4.1)'!C90</f>
        <v>45427</v>
      </c>
      <c r="D74" s="577" t="str">
        <f>'1st Forecast (3.4.1)'!D90</f>
        <v>n/a</v>
      </c>
      <c r="J74" s="521"/>
      <c r="K74" s="571"/>
    </row>
    <row r="75" spans="1:11" x14ac:dyDescent="0.25">
      <c r="A75" s="18" t="s">
        <v>72</v>
      </c>
      <c r="B75" s="523">
        <f>'1st Forecast (3.4.1)'!B91</f>
        <v>45731</v>
      </c>
      <c r="C75" s="523">
        <f>'1st Forecast (3.4.1)'!C91</f>
        <v>45731</v>
      </c>
      <c r="D75" s="577">
        <f>'1st Forecast (3.4.1)'!D91</f>
        <v>45881</v>
      </c>
      <c r="J75" s="521"/>
      <c r="K75" s="571"/>
    </row>
    <row r="77" spans="1:11" x14ac:dyDescent="0.25">
      <c r="A77" s="10" t="s">
        <v>73</v>
      </c>
      <c r="B77" s="11"/>
      <c r="C77" s="11"/>
      <c r="D77" s="11"/>
      <c r="E77" s="11"/>
      <c r="F77" s="11"/>
      <c r="G77" s="11"/>
      <c r="H77" s="11"/>
      <c r="I77" s="11"/>
      <c r="J77" s="11"/>
    </row>
    <row r="78" spans="1:11" x14ac:dyDescent="0.25">
      <c r="A78" s="16" t="s">
        <v>74</v>
      </c>
      <c r="B78" s="17"/>
      <c r="C78" s="17"/>
      <c r="D78" s="17"/>
      <c r="E78" s="17"/>
      <c r="F78" s="17"/>
      <c r="G78" s="17"/>
      <c r="H78" s="17"/>
      <c r="I78" s="17"/>
      <c r="J78" s="17"/>
    </row>
    <row r="79" spans="1:11" x14ac:dyDescent="0.25">
      <c r="A79" s="12" t="s">
        <v>75</v>
      </c>
    </row>
    <row r="80" spans="1:11" x14ac:dyDescent="0.25">
      <c r="A80" s="605">
        <f>$B$10</f>
        <v>45414</v>
      </c>
      <c r="B80" s="606"/>
    </row>
    <row r="81" spans="1:10" x14ac:dyDescent="0.25">
      <c r="A81" s="20" t="s">
        <v>76</v>
      </c>
    </row>
    <row r="82" spans="1:10" x14ac:dyDescent="0.25">
      <c r="A82" s="20"/>
    </row>
    <row r="83" spans="1:10" x14ac:dyDescent="0.25">
      <c r="A83" s="10" t="s">
        <v>77</v>
      </c>
      <c r="B83" s="11"/>
      <c r="C83" s="11"/>
      <c r="D83" s="11"/>
      <c r="E83" s="11"/>
      <c r="F83" s="11"/>
      <c r="G83" s="11"/>
      <c r="H83" s="11"/>
      <c r="I83" s="11"/>
      <c r="J83" s="11"/>
    </row>
    <row r="84" spans="1:10" x14ac:dyDescent="0.25">
      <c r="A84" s="16" t="s">
        <v>74</v>
      </c>
      <c r="B84" s="17"/>
      <c r="C84" s="17"/>
      <c r="D84" s="17"/>
      <c r="E84" s="17"/>
      <c r="F84" s="17"/>
      <c r="G84" s="17"/>
      <c r="H84" s="17"/>
      <c r="I84" s="17"/>
      <c r="J84" s="17"/>
    </row>
    <row r="85" spans="1:10" x14ac:dyDescent="0.25">
      <c r="A85" s="12" t="s">
        <v>78</v>
      </c>
    </row>
    <row r="86" spans="1:10" x14ac:dyDescent="0.25">
      <c r="A86" s="605">
        <f>$B$10</f>
        <v>45414</v>
      </c>
      <c r="B86" s="606"/>
    </row>
    <row r="87" spans="1:10" x14ac:dyDescent="0.25">
      <c r="A87" s="20" t="s">
        <v>79</v>
      </c>
    </row>
    <row r="89" spans="1:10" x14ac:dyDescent="0.25">
      <c r="A89" s="10" t="s">
        <v>80</v>
      </c>
      <c r="B89" s="11"/>
      <c r="C89" s="11"/>
      <c r="D89" s="11"/>
      <c r="E89" s="11"/>
      <c r="F89" s="11"/>
      <c r="G89" s="11"/>
      <c r="H89" s="11"/>
      <c r="I89" s="11"/>
      <c r="J89" s="11"/>
    </row>
    <row r="90" spans="1:10" x14ac:dyDescent="0.25">
      <c r="A90" s="16" t="s">
        <v>39</v>
      </c>
      <c r="B90" s="17"/>
      <c r="C90" s="17"/>
      <c r="D90" s="17"/>
      <c r="E90" s="17"/>
      <c r="F90" s="17"/>
      <c r="G90" s="17"/>
      <c r="H90" s="17"/>
      <c r="I90" s="17"/>
      <c r="J90" s="17"/>
    </row>
    <row r="91" spans="1:10" x14ac:dyDescent="0.25">
      <c r="A91" s="12" t="s">
        <v>81</v>
      </c>
    </row>
    <row r="93" spans="1:10" x14ac:dyDescent="0.25">
      <c r="A93" s="18" t="s">
        <v>82</v>
      </c>
      <c r="B93" s="599"/>
      <c r="C93" s="600"/>
    </row>
    <row r="94" spans="1:10" x14ac:dyDescent="0.25">
      <c r="A94" s="18" t="s">
        <v>24</v>
      </c>
      <c r="B94" s="599" t="s">
        <v>56</v>
      </c>
      <c r="C94" s="600"/>
    </row>
    <row r="95" spans="1:10" x14ac:dyDescent="0.25">
      <c r="A95" s="18" t="s">
        <v>83</v>
      </c>
      <c r="B95" s="601" t="str">
        <f>$B$36</f>
        <v>03/15/2024</v>
      </c>
      <c r="C95" s="602"/>
    </row>
    <row r="96" spans="1:10" x14ac:dyDescent="0.25">
      <c r="A96" s="18"/>
      <c r="B96" s="599"/>
      <c r="C96" s="600"/>
    </row>
    <row r="97" spans="1:3" x14ac:dyDescent="0.25">
      <c r="A97" s="18" t="s">
        <v>84</v>
      </c>
      <c r="B97" s="607" t="s">
        <v>85</v>
      </c>
      <c r="C97" s="608"/>
    </row>
    <row r="98" spans="1:3" x14ac:dyDescent="0.25">
      <c r="A98" s="18" t="s">
        <v>86</v>
      </c>
      <c r="B98" s="599"/>
      <c r="C98" s="600"/>
    </row>
    <row r="99" spans="1:3" x14ac:dyDescent="0.25">
      <c r="A99" s="515" t="s">
        <v>87</v>
      </c>
      <c r="B99" s="597">
        <f>$B$10</f>
        <v>45414</v>
      </c>
      <c r="C99" s="598"/>
    </row>
    <row r="100" spans="1:3" x14ac:dyDescent="0.25">
      <c r="A100" s="18"/>
      <c r="B100" s="599"/>
      <c r="C100" s="600"/>
    </row>
    <row r="101" spans="1:3" x14ac:dyDescent="0.25">
      <c r="A101" s="18" t="s">
        <v>88</v>
      </c>
      <c r="B101" s="599"/>
      <c r="C101" s="600"/>
    </row>
    <row r="102" spans="1:3" x14ac:dyDescent="0.25">
      <c r="A102" s="515" t="s">
        <v>87</v>
      </c>
      <c r="B102" s="601" t="str">
        <f>$B$36</f>
        <v>03/15/2024</v>
      </c>
      <c r="C102" s="602"/>
    </row>
    <row r="103" spans="1:3" x14ac:dyDescent="0.25">
      <c r="A103" s="515" t="s">
        <v>89</v>
      </c>
      <c r="B103" s="597">
        <f>$B$10</f>
        <v>45414</v>
      </c>
      <c r="C103" s="598"/>
    </row>
    <row r="104" spans="1:3" x14ac:dyDescent="0.25">
      <c r="A104" s="18"/>
      <c r="B104" s="599"/>
      <c r="C104" s="600"/>
    </row>
    <row r="105" spans="1:3" x14ac:dyDescent="0.25">
      <c r="A105" s="18" t="s">
        <v>90</v>
      </c>
      <c r="B105" s="599"/>
      <c r="C105" s="600"/>
    </row>
    <row r="106" spans="1:3" x14ac:dyDescent="0.25">
      <c r="A106" s="18" t="s">
        <v>87</v>
      </c>
      <c r="B106" s="597">
        <f>$B$10</f>
        <v>45414</v>
      </c>
      <c r="C106" s="598"/>
    </row>
    <row r="107" spans="1:3" x14ac:dyDescent="0.25">
      <c r="A107" s="18"/>
      <c r="B107" s="599"/>
      <c r="C107" s="600"/>
    </row>
    <row r="108" spans="1:3" x14ac:dyDescent="0.25">
      <c r="A108" s="18" t="s">
        <v>91</v>
      </c>
      <c r="B108" s="599"/>
      <c r="C108" s="600"/>
    </row>
    <row r="109" spans="1:3" x14ac:dyDescent="0.25">
      <c r="A109" s="18" t="s">
        <v>87</v>
      </c>
      <c r="B109" s="597">
        <f>$B$10</f>
        <v>45414</v>
      </c>
      <c r="C109" s="598"/>
    </row>
    <row r="110" spans="1:3" x14ac:dyDescent="0.25">
      <c r="A110" s="18"/>
      <c r="B110" s="599"/>
      <c r="C110" s="600"/>
    </row>
    <row r="111" spans="1:3" x14ac:dyDescent="0.25">
      <c r="A111" s="18" t="s">
        <v>92</v>
      </c>
      <c r="B111" s="599"/>
      <c r="C111" s="600"/>
    </row>
    <row r="112" spans="1:3" x14ac:dyDescent="0.25">
      <c r="A112" s="515" t="s">
        <v>87</v>
      </c>
      <c r="B112" s="597">
        <f>$B$10</f>
        <v>45414</v>
      </c>
      <c r="C112" s="598"/>
    </row>
    <row r="113" spans="1:10" x14ac:dyDescent="0.25">
      <c r="A113" s="18"/>
      <c r="B113" s="599"/>
      <c r="C113" s="600"/>
    </row>
    <row r="114" spans="1:10" x14ac:dyDescent="0.25">
      <c r="A114" s="18" t="s">
        <v>93</v>
      </c>
      <c r="B114" s="599"/>
      <c r="C114" s="600"/>
    </row>
    <row r="115" spans="1:10" x14ac:dyDescent="0.25">
      <c r="A115" s="515" t="s">
        <v>87</v>
      </c>
      <c r="B115" s="597">
        <f>$B$10</f>
        <v>45414</v>
      </c>
      <c r="C115" s="598"/>
    </row>
    <row r="117" spans="1:10" x14ac:dyDescent="0.25">
      <c r="A117" s="10" t="s">
        <v>94</v>
      </c>
      <c r="B117" s="11"/>
      <c r="C117" s="11"/>
      <c r="D117" s="11"/>
      <c r="E117" s="11"/>
      <c r="F117" s="11"/>
      <c r="G117" s="11"/>
      <c r="H117" s="11"/>
      <c r="I117" s="11"/>
      <c r="J117" s="11"/>
    </row>
    <row r="118" spans="1:10" x14ac:dyDescent="0.25">
      <c r="A118" s="16" t="s">
        <v>39</v>
      </c>
      <c r="B118" s="17"/>
      <c r="C118" s="17"/>
      <c r="D118" s="17"/>
      <c r="E118" s="17"/>
      <c r="F118" s="17"/>
      <c r="G118" s="17"/>
      <c r="H118" s="17"/>
      <c r="I118" s="17"/>
      <c r="J118" s="17"/>
    </row>
    <row r="119" spans="1:10" ht="33.75" customHeight="1" x14ac:dyDescent="0.25">
      <c r="A119" s="581" t="s">
        <v>95</v>
      </c>
      <c r="B119" s="581"/>
      <c r="C119" s="581"/>
      <c r="D119" s="581"/>
      <c r="E119" s="581"/>
      <c r="F119" s="581"/>
      <c r="G119" s="581"/>
      <c r="H119" s="581"/>
    </row>
    <row r="120" spans="1:10" x14ac:dyDescent="0.25">
      <c r="A120" s="12" t="s">
        <v>96</v>
      </c>
    </row>
    <row r="122" spans="1:10" x14ac:dyDescent="0.25">
      <c r="A122" s="12" t="s">
        <v>55</v>
      </c>
      <c r="B122" s="611" t="s">
        <v>56</v>
      </c>
      <c r="C122" s="611"/>
    </row>
    <row r="123" spans="1:10" x14ac:dyDescent="0.25">
      <c r="A123" s="18" t="s">
        <v>97</v>
      </c>
      <c r="B123" s="610">
        <f>B10</f>
        <v>45414</v>
      </c>
      <c r="C123" s="610"/>
    </row>
    <row r="124" spans="1:10" x14ac:dyDescent="0.25">
      <c r="A124" s="18" t="s">
        <v>57</v>
      </c>
      <c r="B124" s="609" t="str">
        <f>B17</f>
        <v>03/15/2024</v>
      </c>
      <c r="C124" s="609"/>
    </row>
    <row r="126" spans="1:10" x14ac:dyDescent="0.25">
      <c r="A126" s="21" t="s">
        <v>98</v>
      </c>
    </row>
    <row r="127" spans="1:10" x14ac:dyDescent="0.25">
      <c r="A127" s="18"/>
      <c r="B127" s="18" t="s">
        <v>59</v>
      </c>
      <c r="C127" s="18" t="s">
        <v>60</v>
      </c>
      <c r="D127" s="18" t="s">
        <v>61</v>
      </c>
    </row>
    <row r="128" spans="1:10" ht="31.5" customHeight="1" x14ac:dyDescent="0.25">
      <c r="A128" s="18" t="s">
        <v>99</v>
      </c>
      <c r="B128" s="523">
        <f>'2nd Forecast (3.9.1)'!B120</f>
        <v>45550</v>
      </c>
      <c r="C128" s="523">
        <f>'2nd Forecast (3.9.1)'!C120</f>
        <v>45550</v>
      </c>
      <c r="D128" s="577" t="str">
        <f>'2nd Forecast (3.9.1)'!D120</f>
        <v>n/a</v>
      </c>
      <c r="E128" s="579" t="str">
        <f>'2nd Forecast (3.9.1)'!E13</f>
        <v xml:space="preserve"> &lt; - No Change should occur from forecast in Test Step 3.4.1</v>
      </c>
      <c r="F128" s="580"/>
      <c r="G128" s="580"/>
      <c r="H128" s="580"/>
      <c r="I128" s="580"/>
    </row>
    <row r="129" spans="1:9" x14ac:dyDescent="0.25">
      <c r="A129" s="18" t="s">
        <v>63</v>
      </c>
      <c r="B129" s="523">
        <f>'2nd Forecast (3.9.1)'!B121</f>
        <v>45442</v>
      </c>
      <c r="C129" s="523">
        <f>'2nd Forecast (3.9.1)'!C121</f>
        <v>45488</v>
      </c>
      <c r="D129" s="577">
        <f>'2nd Forecast (3.9.1)'!D121</f>
        <v>45547</v>
      </c>
      <c r="E129" s="574"/>
      <c r="F129" s="24"/>
      <c r="G129" s="24"/>
      <c r="H129" s="24"/>
      <c r="I129" s="24"/>
    </row>
    <row r="130" spans="1:9" ht="30.75" customHeight="1" x14ac:dyDescent="0.25">
      <c r="A130" s="18" t="s">
        <v>64</v>
      </c>
      <c r="B130" s="523">
        <f>'2nd Forecast (3.9.1)'!B124</f>
        <v>45731</v>
      </c>
      <c r="C130" s="523">
        <f>'2nd Forecast (3.9.1)'!C124</f>
        <v>45731</v>
      </c>
      <c r="D130" s="577">
        <f>'2nd Forecast (3.9.1)'!D124</f>
        <v>46124</v>
      </c>
      <c r="E130" s="579" t="str">
        <f>'2nd Forecast (3.9.1)'!E17</f>
        <v xml:space="preserve"> &lt; - No Change should occur from forecast in Test Step 3.4.1</v>
      </c>
      <c r="F130" s="580"/>
      <c r="G130" s="580"/>
      <c r="H130" s="580"/>
      <c r="I130" s="580"/>
    </row>
    <row r="131" spans="1:9" x14ac:dyDescent="0.25">
      <c r="A131" s="18" t="s">
        <v>65</v>
      </c>
      <c r="B131" s="523">
        <f>'2nd Forecast (3.9.1)'!B125</f>
        <v>45534</v>
      </c>
      <c r="C131" s="523">
        <f>'2nd Forecast (3.9.1)'!C125</f>
        <v>45550</v>
      </c>
      <c r="D131" s="577">
        <f>'2nd Forecast (3.9.1)'!D125</f>
        <v>45991</v>
      </c>
      <c r="E131" s="574"/>
      <c r="F131" s="24"/>
      <c r="G131" s="24"/>
      <c r="H131" s="24"/>
      <c r="I131" s="24"/>
    </row>
    <row r="132" spans="1:9" x14ac:dyDescent="0.25">
      <c r="A132" s="18" t="s">
        <v>66</v>
      </c>
      <c r="B132" s="523">
        <f>'2nd Forecast (3.9.1)'!B128</f>
        <v>45442</v>
      </c>
      <c r="C132" s="523">
        <f>'2nd Forecast (3.9.1)'!C128</f>
        <v>45488</v>
      </c>
      <c r="D132" s="577">
        <f>'2nd Forecast (3.9.1)'!D128</f>
        <v>45547</v>
      </c>
      <c r="E132" s="574"/>
      <c r="F132" s="24"/>
      <c r="G132" s="24"/>
      <c r="H132" s="24"/>
      <c r="I132" s="24"/>
    </row>
    <row r="133" spans="1:9" ht="30.75" customHeight="1" x14ac:dyDescent="0.25">
      <c r="A133" s="18" t="s">
        <v>67</v>
      </c>
      <c r="B133" s="523">
        <f>'2nd Forecast (3.9.1)'!B131</f>
        <v>45550</v>
      </c>
      <c r="C133" s="523">
        <f>'2nd Forecast (3.9.1)'!C131</f>
        <v>45550</v>
      </c>
      <c r="D133" s="577" t="str">
        <f>'2nd Forecast (3.9.1)'!D131</f>
        <v>n/a</v>
      </c>
      <c r="E133" s="579" t="str">
        <f>'2nd Forecast (3.9.1)'!E24</f>
        <v xml:space="preserve"> &lt; - No Change should occur from forecast in Test Step 3.4.1</v>
      </c>
      <c r="F133" s="580"/>
      <c r="G133" s="580"/>
      <c r="H133" s="580"/>
      <c r="I133" s="580"/>
    </row>
    <row r="134" spans="1:9" ht="32.25" customHeight="1" x14ac:dyDescent="0.25">
      <c r="A134" s="18" t="s">
        <v>68</v>
      </c>
      <c r="B134" s="523">
        <f>'2nd Forecast (3.9.1)'!B132</f>
        <v>45731</v>
      </c>
      <c r="C134" s="523">
        <f>'2nd Forecast (3.9.1)'!C132</f>
        <v>45731</v>
      </c>
      <c r="D134" s="577">
        <f>'2nd Forecast (3.9.1)'!D132</f>
        <v>45881</v>
      </c>
      <c r="E134" s="579" t="str">
        <f>'2nd Forecast (3.9.1)'!E25</f>
        <v xml:space="preserve"> &lt; - No Change should occur from forecast in Test Step 3.4.1</v>
      </c>
      <c r="F134" s="580"/>
      <c r="G134" s="580"/>
      <c r="H134" s="580"/>
      <c r="I134" s="580"/>
    </row>
    <row r="135" spans="1:9" x14ac:dyDescent="0.25">
      <c r="A135" s="18" t="s">
        <v>69</v>
      </c>
      <c r="B135" s="523">
        <f>'2nd Forecast (3.9.1)'!B133</f>
        <v>45442</v>
      </c>
      <c r="C135" s="523">
        <f>'2nd Forecast (3.9.1)'!C133</f>
        <v>45488</v>
      </c>
      <c r="D135" s="577">
        <f>'2nd Forecast (3.9.1)'!D133</f>
        <v>45547</v>
      </c>
      <c r="E135" s="575"/>
      <c r="F135" s="573"/>
      <c r="G135" s="573"/>
      <c r="H135" s="573"/>
      <c r="I135" s="573"/>
    </row>
    <row r="136" spans="1:9" x14ac:dyDescent="0.25">
      <c r="A136" s="18" t="s">
        <v>70</v>
      </c>
      <c r="B136" s="523">
        <f>'2nd Forecast (3.9.1)'!B136</f>
        <v>45442</v>
      </c>
      <c r="C136" s="523">
        <f>'2nd Forecast (3.9.1)'!C136</f>
        <v>45488</v>
      </c>
      <c r="D136" s="577">
        <f>'2nd Forecast (3.9.1)'!D136</f>
        <v>45547</v>
      </c>
      <c r="E136" s="574"/>
      <c r="F136" s="24"/>
      <c r="G136" s="24"/>
      <c r="H136" s="24"/>
      <c r="I136" s="24"/>
    </row>
    <row r="137" spans="1:9" x14ac:dyDescent="0.25">
      <c r="A137" s="18" t="s">
        <v>71</v>
      </c>
      <c r="B137" s="523">
        <f>'2nd Forecast (3.9.1)'!B139</f>
        <v>45442</v>
      </c>
      <c r="C137" s="523">
        <f>'2nd Forecast (3.9.1)'!C139</f>
        <v>45488</v>
      </c>
      <c r="D137" s="577">
        <f>'2nd Forecast (3.9.1)'!D139</f>
        <v>45547</v>
      </c>
      <c r="E137" s="574"/>
      <c r="F137" s="24"/>
      <c r="G137" s="24"/>
      <c r="H137" s="24"/>
      <c r="I137" s="24"/>
    </row>
    <row r="138" spans="1:9" ht="30" customHeight="1" x14ac:dyDescent="0.25">
      <c r="A138" s="18" t="s">
        <v>72</v>
      </c>
      <c r="B138" s="523">
        <f>'2nd Forecast (3.9.1)'!B142</f>
        <v>45731</v>
      </c>
      <c r="C138" s="523">
        <f>'2nd Forecast (3.9.1)'!C142</f>
        <v>45731</v>
      </c>
      <c r="D138" s="577">
        <f>'2nd Forecast (3.9.1)'!D142</f>
        <v>45881</v>
      </c>
      <c r="E138" s="579" t="str">
        <f>'2nd Forecast (3.9.1)'!E35</f>
        <v xml:space="preserve"> &lt; - No Change should occur from forecast in Test Step 3.4.1</v>
      </c>
      <c r="F138" s="580"/>
      <c r="G138" s="580"/>
      <c r="H138" s="580"/>
      <c r="I138" s="580"/>
    </row>
  </sheetData>
  <mergeCells count="58">
    <mergeCell ref="A86:B86"/>
    <mergeCell ref="B63:G63"/>
    <mergeCell ref="B53:F53"/>
    <mergeCell ref="B54:F54"/>
    <mergeCell ref="B55:F55"/>
    <mergeCell ref="B124:C124"/>
    <mergeCell ref="B123:C123"/>
    <mergeCell ref="B100:C100"/>
    <mergeCell ref="B101:C101"/>
    <mergeCell ref="B104:C104"/>
    <mergeCell ref="B105:C105"/>
    <mergeCell ref="B107:C107"/>
    <mergeCell ref="B108:C108"/>
    <mergeCell ref="B110:C110"/>
    <mergeCell ref="B111:C111"/>
    <mergeCell ref="B113:C113"/>
    <mergeCell ref="B114:C114"/>
    <mergeCell ref="B112:C112"/>
    <mergeCell ref="B115:C115"/>
    <mergeCell ref="B122:C122"/>
    <mergeCell ref="B102:C102"/>
    <mergeCell ref="B103:C103"/>
    <mergeCell ref="B106:C106"/>
    <mergeCell ref="B109:C109"/>
    <mergeCell ref="B97:C97"/>
    <mergeCell ref="B98:C98"/>
    <mergeCell ref="B35:G35"/>
    <mergeCell ref="B34:G34"/>
    <mergeCell ref="B33:G33"/>
    <mergeCell ref="A21:I21"/>
    <mergeCell ref="B99:C99"/>
    <mergeCell ref="B32:G32"/>
    <mergeCell ref="B31:G31"/>
    <mergeCell ref="B94:C94"/>
    <mergeCell ref="B95:C95"/>
    <mergeCell ref="B93:C93"/>
    <mergeCell ref="A59:F59"/>
    <mergeCell ref="B61:G61"/>
    <mergeCell ref="B62:G62"/>
    <mergeCell ref="B96:C96"/>
    <mergeCell ref="B47:F47"/>
    <mergeCell ref="A80:B80"/>
    <mergeCell ref="E134:I134"/>
    <mergeCell ref="E138:I138"/>
    <mergeCell ref="A6:I6"/>
    <mergeCell ref="A119:H119"/>
    <mergeCell ref="E128:I128"/>
    <mergeCell ref="E130:I130"/>
    <mergeCell ref="E133:I133"/>
    <mergeCell ref="B43:F43"/>
    <mergeCell ref="B44:F44"/>
    <mergeCell ref="B45:F45"/>
    <mergeCell ref="B46:F46"/>
    <mergeCell ref="B30:G30"/>
    <mergeCell ref="B29:G29"/>
    <mergeCell ref="B28:G28"/>
    <mergeCell ref="B36:G36"/>
    <mergeCell ref="B27:G27"/>
  </mergeCells>
  <dataValidations count="1">
    <dataValidation type="date" errorStyle="warning" allowBlank="1" showInputMessage="1" showErrorMessage="1" errorTitle="Must be Today or in the Future!" error="Enter a date that is today or up to 365 days in the future." promptTitle="Must be Today or in the Future!" prompt="Enter a date that is today or up to 365 days in the future." sqref="B10" xr:uid="{8F3F51E3-B9F8-4040-8FA3-FA7D17EE75FA}">
      <formula1>TODAY()</formula1>
      <formula2>TODAY()+365</formula2>
    </dataValidation>
  </dataValidations>
  <hyperlinks>
    <hyperlink ref="B3" r:id="rId1" xr:uid="{7E9A9F0E-61F4-414E-B2C2-9FD62028E72C}"/>
    <hyperlink ref="B22" r:id="rId2" xr:uid="{C3FED65F-7158-4601-BFAD-65F5C3D8ABDD}"/>
  </hyperlinks>
  <pageMargins left="0.7" right="0.7" top="0.75" bottom="0.75" header="0.3" footer="0.3"/>
  <pageSetup orientation="landscape" horizontalDpi="1200" verticalDpi="1200" r:id="rId3"/>
  <rowBreaks count="3" manualBreakCount="3">
    <brk id="23" max="8" man="1"/>
    <brk id="88" max="8" man="1"/>
    <brk id="116" max="8"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D670-EDA3-4C7D-8615-BAEA19AA37F0}">
  <dimension ref="A1:J91"/>
  <sheetViews>
    <sheetView workbookViewId="0">
      <selection activeCell="C39" sqref="C39"/>
    </sheetView>
  </sheetViews>
  <sheetFormatPr defaultRowHeight="15" x14ac:dyDescent="0.25"/>
  <cols>
    <col min="1" max="1" width="33.85546875" style="12" customWidth="1"/>
    <col min="2" max="2" width="13.5703125" style="12" customWidth="1"/>
    <col min="3" max="3" width="15.42578125" style="12" customWidth="1"/>
    <col min="4" max="4" width="19.42578125" style="12" customWidth="1"/>
    <col min="5" max="5" width="16.28515625" style="12" customWidth="1"/>
    <col min="6" max="7" width="14.7109375" style="12" customWidth="1"/>
    <col min="8" max="8" width="20.7109375" style="12" customWidth="1"/>
    <col min="9" max="9" width="5.85546875" style="12" customWidth="1"/>
    <col min="10" max="10" width="7.7109375" style="12" customWidth="1"/>
  </cols>
  <sheetData>
    <row r="1" spans="1:10" x14ac:dyDescent="0.25">
      <c r="A1" s="10" t="s">
        <v>53</v>
      </c>
      <c r="B1" s="11"/>
      <c r="C1" s="11"/>
      <c r="D1" s="11"/>
      <c r="E1" s="11"/>
      <c r="F1" s="11"/>
      <c r="G1" s="11"/>
      <c r="H1" s="11"/>
      <c r="I1" s="11"/>
      <c r="J1" s="11"/>
    </row>
    <row r="2" spans="1:10" x14ac:dyDescent="0.25">
      <c r="A2" s="25"/>
      <c r="B2" s="25"/>
      <c r="C2" s="25"/>
      <c r="D2"/>
      <c r="E2"/>
      <c r="F2"/>
    </row>
    <row r="3" spans="1:10" x14ac:dyDescent="0.25">
      <c r="A3" s="6" t="s">
        <v>55</v>
      </c>
      <c r="B3" s="604" t="s">
        <v>56</v>
      </c>
      <c r="C3" s="604"/>
      <c r="D3" s="604"/>
      <c r="E3" s="604"/>
      <c r="F3" s="604"/>
      <c r="G3" s="604"/>
    </row>
    <row r="4" spans="1:10" x14ac:dyDescent="0.25">
      <c r="A4" s="18" t="s">
        <v>57</v>
      </c>
      <c r="B4" s="595" t="str">
        <f>'Lance Gaige Duncan'!$B$62</f>
        <v>03/15/2024</v>
      </c>
      <c r="C4" s="595"/>
      <c r="D4" s="595"/>
      <c r="E4" s="595"/>
      <c r="F4" s="595"/>
      <c r="G4" s="595"/>
    </row>
    <row r="5" spans="1:10" x14ac:dyDescent="0.25">
      <c r="A5" s="18" t="s">
        <v>100</v>
      </c>
      <c r="B5" s="618">
        <f>'Lance Gaige Duncan'!B10</f>
        <v>45414</v>
      </c>
      <c r="C5" s="619"/>
      <c r="D5" s="619"/>
      <c r="E5" s="619"/>
      <c r="F5" s="619"/>
      <c r="G5" s="620"/>
    </row>
    <row r="6" spans="1:10" x14ac:dyDescent="0.25">
      <c r="A6" s="18" t="s">
        <v>58</v>
      </c>
      <c r="B6" s="612" t="str">
        <f>'Lance Gaige Duncan'!B$63</f>
        <v>On 05/02/2024 the patient is 0 years, 1 months, and 17 days old</v>
      </c>
      <c r="C6" s="612"/>
      <c r="D6" s="612"/>
      <c r="E6" s="612"/>
      <c r="F6" s="612"/>
      <c r="G6" s="612"/>
    </row>
    <row r="7" spans="1:10" x14ac:dyDescent="0.25">
      <c r="A7" s="11" t="s">
        <v>101</v>
      </c>
      <c r="B7" s="11"/>
      <c r="C7" s="11"/>
      <c r="D7" s="11"/>
      <c r="E7" s="11"/>
      <c r="F7" s="11"/>
      <c r="G7" s="11"/>
    </row>
    <row r="8" spans="1:10" ht="45" x14ac:dyDescent="0.25">
      <c r="A8"/>
      <c r="B8" s="516" t="s">
        <v>102</v>
      </c>
      <c r="C8" s="516" t="s">
        <v>103</v>
      </c>
      <c r="D8" s="516" t="s">
        <v>104</v>
      </c>
      <c r="E8" s="516"/>
    </row>
    <row r="9" spans="1:10" x14ac:dyDescent="0.25">
      <c r="B9" s="617" t="s">
        <v>105</v>
      </c>
      <c r="C9" s="617"/>
      <c r="D9" s="617"/>
      <c r="E9" s="617"/>
    </row>
    <row r="10" spans="1:10" ht="45" x14ac:dyDescent="0.25">
      <c r="B10" s="516" t="s">
        <v>106</v>
      </c>
      <c r="C10" s="516" t="s">
        <v>107</v>
      </c>
      <c r="D10" s="516" t="s">
        <v>108</v>
      </c>
      <c r="E10" s="516"/>
    </row>
    <row r="12" spans="1:10" x14ac:dyDescent="0.25">
      <c r="B12" s="18" t="s">
        <v>109</v>
      </c>
      <c r="C12" s="18" t="s">
        <v>110</v>
      </c>
      <c r="D12" s="576" t="s">
        <v>111</v>
      </c>
    </row>
    <row r="13" spans="1:10" x14ac:dyDescent="0.25">
      <c r="A13" s="18" t="s">
        <v>62</v>
      </c>
      <c r="B13" s="18" t="str">
        <f>'CDSi4.48-COVID19'!$C$21</f>
        <v>6 months</v>
      </c>
      <c r="C13" s="18" t="str">
        <f>'CDSi4.48-COVID19'!$D$21</f>
        <v>6 months</v>
      </c>
      <c r="D13" s="576" t="str">
        <f>'CDSi4.48-COVID19'!$E$21</f>
        <v>n/a</v>
      </c>
    </row>
    <row r="14" spans="1:10" x14ac:dyDescent="0.25">
      <c r="A14" s="18" t="s">
        <v>63</v>
      </c>
      <c r="B14" s="18" t="str">
        <f>'CDSi4.48-DTaP'!$C$19</f>
        <v>6 weeks</v>
      </c>
      <c r="C14" s="18" t="str">
        <f>'CDSi4.48-DTaP'!$D$19</f>
        <v>2 months</v>
      </c>
      <c r="D14" s="576" t="str">
        <f>'CDSi4.48-DTaP'!$E$19</f>
        <v>3 months + 4 weeks</v>
      </c>
    </row>
    <row r="15" spans="1:10" x14ac:dyDescent="0.25">
      <c r="A15" s="18" t="s">
        <v>64</v>
      </c>
      <c r="B15" s="18" t="str">
        <f>'CDSi4.48-HepA'!$C$19</f>
        <v>12 months</v>
      </c>
      <c r="C15" s="18" t="str">
        <f>'CDSi4.48-HepA'!$D$19</f>
        <v>12 months</v>
      </c>
      <c r="D15" s="576" t="str">
        <f>'CDSi4.48-HepA'!$E$19</f>
        <v>24 months + 4 weeks</v>
      </c>
    </row>
    <row r="16" spans="1:10" x14ac:dyDescent="0.25">
      <c r="A16" s="18" t="s">
        <v>65</v>
      </c>
      <c r="B16" s="614"/>
      <c r="C16" s="615"/>
      <c r="D16" s="616"/>
    </row>
    <row r="17" spans="1:10" x14ac:dyDescent="0.25">
      <c r="A17" s="515" t="s">
        <v>35</v>
      </c>
      <c r="B17" s="18" t="str">
        <f>'CDSi4.48-HepB'!$C$58</f>
        <v>4 weeks</v>
      </c>
      <c r="C17" s="18" t="str">
        <f>'CDSi4.48-HepB'!$D$58</f>
        <v>1 month</v>
      </c>
      <c r="D17" s="576" t="str">
        <f>'CDSi4.48-HepB'!$E$58</f>
        <v>3 months + 4 weeks</v>
      </c>
    </row>
    <row r="18" spans="1:10" x14ac:dyDescent="0.25">
      <c r="A18" s="515" t="s">
        <v>112</v>
      </c>
      <c r="B18" s="18" t="str">
        <f>'CDSi4.48-HepB'!$G$60</f>
        <v>4 weeks</v>
      </c>
      <c r="C18" s="18" t="str">
        <f>'CDSi4.48-HepB'!$H$60</f>
        <v>4 weeks</v>
      </c>
      <c r="D18" s="576" t="str">
        <f>'CDSi4.48-HepB'!$I$60</f>
        <v>5 months + 4 weeks</v>
      </c>
    </row>
    <row r="19" spans="1:10" x14ac:dyDescent="0.25">
      <c r="A19" s="18" t="s">
        <v>66</v>
      </c>
      <c r="B19" s="18" t="str">
        <f>'CDSi4.48-Hib'!$C$19</f>
        <v>6 weeks</v>
      </c>
      <c r="C19" s="18" t="str">
        <f>'CDSi4.48-Hib'!$D$19</f>
        <v>2 months</v>
      </c>
      <c r="D19" s="576" t="str">
        <f>'CDSi4.48-Hib'!$E$19</f>
        <v>3 months + 4 weeks</v>
      </c>
    </row>
    <row r="20" spans="1:10" x14ac:dyDescent="0.25">
      <c r="A20" s="18" t="s">
        <v>67</v>
      </c>
      <c r="B20" s="18" t="str">
        <f>'CDSi4.48-Influenza'!$C$20</f>
        <v>6 months</v>
      </c>
      <c r="C20" s="18" t="str">
        <f>'CDSi4.48-Influenza'!$D$20</f>
        <v>6 months</v>
      </c>
      <c r="D20" s="576" t="str">
        <f>'CDSi4.48-Influenza'!$E$20</f>
        <v>n/a</v>
      </c>
    </row>
    <row r="21" spans="1:10" x14ac:dyDescent="0.25">
      <c r="A21" s="18" t="s">
        <v>68</v>
      </c>
      <c r="B21" s="18" t="str">
        <f>'CDSi4.48-MMR'!$C$19</f>
        <v>12 months</v>
      </c>
      <c r="C21" s="18" t="str">
        <f>'CDSi4.48-MMR'!$D$19</f>
        <v>12 months</v>
      </c>
      <c r="D21" s="576" t="str">
        <f>'CDSi4.48-MMR'!$E$19</f>
        <v>16 months + 4 weeks</v>
      </c>
    </row>
    <row r="22" spans="1:10" x14ac:dyDescent="0.25">
      <c r="A22" s="18" t="s">
        <v>69</v>
      </c>
      <c r="B22" s="18" t="str">
        <f>'CDSi4.48-Pneumococcal'!$C$19</f>
        <v>6 weeks</v>
      </c>
      <c r="C22" s="18" t="str">
        <f>'CDSi4.48-Pneumococcal'!$D$19</f>
        <v>2 months</v>
      </c>
      <c r="D22" s="576" t="str">
        <f>'CDSi4.48-Pneumococcal'!$E$19</f>
        <v>3 months + 4 weeks</v>
      </c>
    </row>
    <row r="23" spans="1:10" x14ac:dyDescent="0.25">
      <c r="A23" s="18" t="s">
        <v>70</v>
      </c>
      <c r="B23" s="18" t="str">
        <f>'CDSi4.48-Polio'!$C$20</f>
        <v>6 weeks</v>
      </c>
      <c r="C23" s="18" t="str">
        <f>'CDSi4.48-Polio'!$D$20</f>
        <v>2 months</v>
      </c>
      <c r="D23" s="576" t="str">
        <f>'CDSi4.48-Polio'!$E$20</f>
        <v>3 months + 4 weeks</v>
      </c>
    </row>
    <row r="24" spans="1:10" x14ac:dyDescent="0.25">
      <c r="A24" s="18" t="s">
        <v>71</v>
      </c>
      <c r="B24" s="18" t="str">
        <f>'CDSi4.48-Rotavirus'!$C$19</f>
        <v>6 weeks</v>
      </c>
      <c r="C24" s="18" t="str">
        <f>'CDSi4.48-Rotavirus'!$D$19</f>
        <v>2 months</v>
      </c>
      <c r="D24" s="576" t="str">
        <f>'CDSi4.48-Rotavirus'!$E$19</f>
        <v>n/a</v>
      </c>
    </row>
    <row r="25" spans="1:10" x14ac:dyDescent="0.25">
      <c r="A25" s="18" t="s">
        <v>72</v>
      </c>
      <c r="B25" s="18" t="str">
        <f>'CDSi4.48-Varicella chldhd2-dose'!$C$19</f>
        <v>12 months</v>
      </c>
      <c r="C25" s="18" t="str">
        <f>'CDSi4.48-Varicella chldhd2-dose'!$D$19</f>
        <v>12 months</v>
      </c>
      <c r="D25" s="576" t="str">
        <f>'CDSi4.48-Varicella chldhd2-dose'!$E$19</f>
        <v>16 months + 4 weeks</v>
      </c>
    </row>
    <row r="27" spans="1:10" x14ac:dyDescent="0.25">
      <c r="A27" s="11" t="s">
        <v>113</v>
      </c>
      <c r="B27" s="11"/>
      <c r="C27" s="11"/>
      <c r="D27" s="11"/>
      <c r="E27" s="11"/>
      <c r="F27" s="11"/>
      <c r="G27" s="11"/>
    </row>
    <row r="28" spans="1:10" x14ac:dyDescent="0.25">
      <c r="A28" s="518" t="s">
        <v>114</v>
      </c>
      <c r="B28" s="519"/>
      <c r="C28" s="519"/>
      <c r="D28" s="519"/>
      <c r="E28" s="519"/>
      <c r="F28" s="519"/>
      <c r="G28" s="519"/>
    </row>
    <row r="29" spans="1:10" x14ac:dyDescent="0.25">
      <c r="A29"/>
      <c r="B29" s="15" t="s">
        <v>115</v>
      </c>
      <c r="C29" s="15" t="s">
        <v>116</v>
      </c>
      <c r="D29" s="15" t="s">
        <v>117</v>
      </c>
      <c r="E29" s="15" t="s">
        <v>118</v>
      </c>
      <c r="F29" s="15" t="s">
        <v>119</v>
      </c>
      <c r="G29" s="15" t="s">
        <v>120</v>
      </c>
      <c r="J29"/>
    </row>
    <row r="30" spans="1:10" x14ac:dyDescent="0.25">
      <c r="A30" s="12" t="str">
        <f>$A$13</f>
        <v>COVID</v>
      </c>
      <c r="B30" s="12" t="str">
        <f>MID(B13,1,FIND(" ",B13,1))</f>
        <v xml:space="preserve">6 </v>
      </c>
      <c r="C30" s="12" t="str">
        <f>TRIM(IF(LEN(B13)-LEN(SUBSTITUTE(B13," ",""))&gt;1,MID(B13,FIND(" ",B13,1)+1,IF(LEN(B13)-LEN(SUBSTITUTE(B13," ",""))&gt;1,FIND(" ",B13,FIND(" ",B13,1)+1),"1 SPACE")-FIND(" ",B13,1)),MID(B13,FIND(" ",B13,1)+1,LEN(B13))))</f>
        <v>months</v>
      </c>
      <c r="D30" s="12" t="str">
        <f>IF(LEN(B13)-LEN(SUBSTITUTE(B13," ",""))&gt;1,MID(B13,IF(LEN(B13)-LEN(SUBSTITUTE(B13," ",""))&gt;1,FIND(" ",B13,FIND(" ",B13,1)+1),"1 SPACE")+1,1),"")</f>
        <v/>
      </c>
      <c r="E30" s="12" t="str">
        <f>IF(LEN(B13)=1,MID(B13,FIND(" ",B13,FIND(" ",B13,FIND(" ",B13,1)+1)+1)+1,FIND(" ",B13,FIND(" ",B13,FIND(" ",B13,FIND(" ",B13,1)+1)+1)+1)-FIND(" ",B13,FIND(" ",B13,FIND(" ",B13,1)+1)+1)),"")</f>
        <v/>
      </c>
      <c r="F30" s="12" t="str">
        <f>IF(LEN(D30)=1,MID(B13,FIND(" ",B13,FIND(" ",B13,FIND(" ",B13,FIND(" ",B13,1)+1)+1)+1)+1,10),"")</f>
        <v/>
      </c>
      <c r="G30" s="12">
        <f>IF(F30="days",_xlfn.CONCAT(D30,E30),IF(F30="weeks",_xlfn.CONCAT(D30,E30*7),0))</f>
        <v>0</v>
      </c>
      <c r="J30"/>
    </row>
    <row r="31" spans="1:10" x14ac:dyDescent="0.25">
      <c r="A31" s="12" t="str">
        <f>$A$14</f>
        <v xml:space="preserve">DTaP, Tdap or Td     </v>
      </c>
      <c r="B31" s="12" t="str">
        <f t="shared" ref="B31:B42" si="0">MID(B14,1,FIND(" ",B14,1))</f>
        <v xml:space="preserve">6 </v>
      </c>
      <c r="C31" s="12" t="str">
        <f t="shared" ref="C31:C42" si="1">TRIM(IF(LEN(B14)-LEN(SUBSTITUTE(B14," ",""))&gt;1,MID(B14,FIND(" ",B14,1)+1,IF(LEN(B14)-LEN(SUBSTITUTE(B14," ",""))&gt;1,FIND(" ",B14,FIND(" ",B14,1)+1),"1 SPACE")-FIND(" ",B14,1)),MID(B14,FIND(" ",B14,1)+1,LEN(B14))))</f>
        <v>weeks</v>
      </c>
      <c r="D31" s="12" t="str">
        <f t="shared" ref="D31:D42" si="2">IF(LEN(B14)-LEN(SUBSTITUTE(B14," ",""))&gt;1,MID(B14,IF(LEN(B14)-LEN(SUBSTITUTE(B14," ",""))&gt;1,FIND(" ",B14,FIND(" ",B14,1)+1),"1 SPACE")+1,1),"")</f>
        <v/>
      </c>
      <c r="E31" s="12" t="str">
        <f t="shared" ref="E31:E42" si="3">IF(LEN(B14)=1,MID(B14,FIND(" ",B14,FIND(" ",B14,FIND(" ",B14,1)+1)+1)+1,FIND(" ",B14,FIND(" ",B14,FIND(" ",B14,FIND(" ",B14,1)+1)+1)+1)-FIND(" ",B14,FIND(" ",B14,FIND(" ",B14,1)+1)+1)),"")</f>
        <v/>
      </c>
      <c r="F31" s="12" t="str">
        <f t="shared" ref="F31:F42" si="4">IF(LEN(D31)=1,MID(B14,FIND(" ",B14,FIND(" ",B14,FIND(" ",B14,FIND(" ",B14,1)+1)+1)+1)+1,10),"")</f>
        <v/>
      </c>
      <c r="G31" s="12">
        <f t="shared" ref="G31:G42" si="5">IF(F31="days",_xlfn.CONCAT(D31,E31),IF(F31="weeks",_xlfn.CONCAT(D31,E31*7),0))</f>
        <v>0</v>
      </c>
      <c r="J31"/>
    </row>
    <row r="32" spans="1:10" x14ac:dyDescent="0.25">
      <c r="A32" s="12" t="str">
        <f>$A$15</f>
        <v xml:space="preserve">HepA                 </v>
      </c>
      <c r="B32" s="12" t="str">
        <f t="shared" si="0"/>
        <v xml:space="preserve">12 </v>
      </c>
      <c r="C32" s="12" t="str">
        <f t="shared" si="1"/>
        <v>months</v>
      </c>
      <c r="D32" s="12" t="str">
        <f t="shared" si="2"/>
        <v/>
      </c>
      <c r="E32" s="12" t="str">
        <f t="shared" si="3"/>
        <v/>
      </c>
      <c r="F32" s="12" t="str">
        <f t="shared" si="4"/>
        <v/>
      </c>
      <c r="G32" s="12">
        <f t="shared" si="5"/>
        <v>0</v>
      </c>
      <c r="J32"/>
    </row>
    <row r="33" spans="1:10" x14ac:dyDescent="0.25">
      <c r="A33" s="12" t="str">
        <f>$A$16</f>
        <v xml:space="preserve">HepB                 </v>
      </c>
      <c r="B33" s="517"/>
      <c r="C33" s="517"/>
      <c r="D33" s="517"/>
      <c r="E33" s="517"/>
      <c r="F33" s="517"/>
      <c r="G33" s="517"/>
      <c r="J33"/>
    </row>
    <row r="34" spans="1:10" x14ac:dyDescent="0.25">
      <c r="A34" s="13" t="str">
        <f>$A$17</f>
        <v>Age</v>
      </c>
      <c r="B34" s="12" t="str">
        <f t="shared" si="0"/>
        <v xml:space="preserve">4 </v>
      </c>
      <c r="C34" s="12" t="str">
        <f t="shared" si="1"/>
        <v>weeks</v>
      </c>
      <c r="D34" s="12" t="str">
        <f t="shared" si="2"/>
        <v/>
      </c>
      <c r="E34" s="12" t="str">
        <f t="shared" si="3"/>
        <v/>
      </c>
      <c r="F34" s="12" t="str">
        <f t="shared" si="4"/>
        <v/>
      </c>
      <c r="G34" s="12">
        <f t="shared" si="5"/>
        <v>0</v>
      </c>
      <c r="J34"/>
    </row>
    <row r="35" spans="1:10" x14ac:dyDescent="0.25">
      <c r="A35" s="13" t="str">
        <f>$A$18</f>
        <v>Interval</v>
      </c>
      <c r="B35" s="12" t="str">
        <f t="shared" si="0"/>
        <v xml:space="preserve">4 </v>
      </c>
      <c r="C35" s="12" t="str">
        <f t="shared" si="1"/>
        <v>weeks</v>
      </c>
      <c r="D35" s="12" t="str">
        <f t="shared" si="2"/>
        <v/>
      </c>
      <c r="E35" s="12" t="str">
        <f t="shared" si="3"/>
        <v/>
      </c>
      <c r="F35" s="12" t="str">
        <f t="shared" si="4"/>
        <v/>
      </c>
      <c r="G35" s="12">
        <f t="shared" si="5"/>
        <v>0</v>
      </c>
      <c r="J35"/>
    </row>
    <row r="36" spans="1:10" x14ac:dyDescent="0.25">
      <c r="A36" s="12" t="str">
        <f>$A$19</f>
        <v xml:space="preserve">Hib                  </v>
      </c>
      <c r="B36" s="12" t="str">
        <f t="shared" si="0"/>
        <v xml:space="preserve">6 </v>
      </c>
      <c r="C36" s="12" t="str">
        <f t="shared" si="1"/>
        <v>weeks</v>
      </c>
      <c r="D36" s="12" t="str">
        <f t="shared" si="2"/>
        <v/>
      </c>
      <c r="E36" s="12" t="str">
        <f t="shared" si="3"/>
        <v/>
      </c>
      <c r="F36" s="12" t="str">
        <f t="shared" si="4"/>
        <v/>
      </c>
      <c r="G36" s="12">
        <f t="shared" si="5"/>
        <v>0</v>
      </c>
      <c r="J36"/>
    </row>
    <row r="37" spans="1:10" x14ac:dyDescent="0.25">
      <c r="A37" s="12" t="str">
        <f>$A$20</f>
        <v xml:space="preserve">Influenza            </v>
      </c>
      <c r="B37" s="12" t="str">
        <f t="shared" si="0"/>
        <v xml:space="preserve">6 </v>
      </c>
      <c r="C37" s="12" t="str">
        <f t="shared" si="1"/>
        <v>months</v>
      </c>
      <c r="D37" s="12" t="str">
        <f t="shared" si="2"/>
        <v/>
      </c>
      <c r="E37" s="12" t="str">
        <f t="shared" si="3"/>
        <v/>
      </c>
      <c r="F37" s="12" t="str">
        <f t="shared" si="4"/>
        <v/>
      </c>
      <c r="G37" s="12">
        <f t="shared" si="5"/>
        <v>0</v>
      </c>
      <c r="J37"/>
    </row>
    <row r="38" spans="1:10" x14ac:dyDescent="0.25">
      <c r="A38" s="12" t="str">
        <f>$A$21</f>
        <v xml:space="preserve">MMR                  </v>
      </c>
      <c r="B38" s="12" t="str">
        <f t="shared" si="0"/>
        <v xml:space="preserve">12 </v>
      </c>
      <c r="C38" s="12" t="str">
        <f t="shared" si="1"/>
        <v>months</v>
      </c>
      <c r="D38" s="12" t="str">
        <f t="shared" si="2"/>
        <v/>
      </c>
      <c r="E38" s="12" t="str">
        <f t="shared" si="3"/>
        <v/>
      </c>
      <c r="F38" s="12" t="str">
        <f t="shared" si="4"/>
        <v/>
      </c>
      <c r="G38" s="12">
        <f t="shared" si="5"/>
        <v>0</v>
      </c>
      <c r="J38"/>
    </row>
    <row r="39" spans="1:10" x14ac:dyDescent="0.25">
      <c r="A39" s="12" t="str">
        <f>$A$22</f>
        <v xml:space="preserve">Pneumococcal         </v>
      </c>
      <c r="B39" s="12" t="str">
        <f t="shared" si="0"/>
        <v xml:space="preserve">6 </v>
      </c>
      <c r="C39" s="12" t="str">
        <f t="shared" si="1"/>
        <v>weeks</v>
      </c>
      <c r="D39" s="12" t="str">
        <f t="shared" si="2"/>
        <v/>
      </c>
      <c r="E39" s="12" t="str">
        <f t="shared" si="3"/>
        <v/>
      </c>
      <c r="F39" s="12" t="str">
        <f t="shared" si="4"/>
        <v/>
      </c>
      <c r="G39" s="12">
        <f t="shared" si="5"/>
        <v>0</v>
      </c>
      <c r="J39"/>
    </row>
    <row r="40" spans="1:10" x14ac:dyDescent="0.25">
      <c r="A40" s="12" t="str">
        <f>$A$23</f>
        <v xml:space="preserve">Polio                </v>
      </c>
      <c r="B40" s="12" t="str">
        <f t="shared" si="0"/>
        <v xml:space="preserve">6 </v>
      </c>
      <c r="C40" s="12" t="str">
        <f t="shared" si="1"/>
        <v>weeks</v>
      </c>
      <c r="D40" s="12" t="str">
        <f t="shared" si="2"/>
        <v/>
      </c>
      <c r="E40" s="12" t="str">
        <f t="shared" si="3"/>
        <v/>
      </c>
      <c r="F40" s="12" t="str">
        <f t="shared" si="4"/>
        <v/>
      </c>
      <c r="G40" s="12">
        <f t="shared" si="5"/>
        <v>0</v>
      </c>
      <c r="J40"/>
    </row>
    <row r="41" spans="1:10" x14ac:dyDescent="0.25">
      <c r="A41" s="12" t="str">
        <f>$A$24</f>
        <v xml:space="preserve">Rotavirus            </v>
      </c>
      <c r="B41" s="12" t="str">
        <f t="shared" si="0"/>
        <v xml:space="preserve">6 </v>
      </c>
      <c r="C41" s="12" t="str">
        <f t="shared" si="1"/>
        <v>weeks</v>
      </c>
      <c r="D41" s="12" t="str">
        <f t="shared" si="2"/>
        <v/>
      </c>
      <c r="E41" s="12" t="str">
        <f t="shared" si="3"/>
        <v/>
      </c>
      <c r="F41" s="12" t="str">
        <f t="shared" si="4"/>
        <v/>
      </c>
      <c r="G41" s="12">
        <f t="shared" si="5"/>
        <v>0</v>
      </c>
      <c r="J41"/>
    </row>
    <row r="42" spans="1:10" x14ac:dyDescent="0.25">
      <c r="A42" s="12" t="str">
        <f>$A$25</f>
        <v xml:space="preserve">Varicella            </v>
      </c>
      <c r="B42" s="12" t="str">
        <f t="shared" si="0"/>
        <v xml:space="preserve">12 </v>
      </c>
      <c r="C42" s="12" t="str">
        <f t="shared" si="1"/>
        <v>months</v>
      </c>
      <c r="D42" s="12" t="str">
        <f t="shared" si="2"/>
        <v/>
      </c>
      <c r="E42" s="12" t="str">
        <f t="shared" si="3"/>
        <v/>
      </c>
      <c r="F42" s="12" t="str">
        <f t="shared" si="4"/>
        <v/>
      </c>
      <c r="G42" s="12">
        <f t="shared" si="5"/>
        <v>0</v>
      </c>
      <c r="J42"/>
    </row>
    <row r="43" spans="1:10" x14ac:dyDescent="0.25">
      <c r="J43"/>
    </row>
    <row r="44" spans="1:10" x14ac:dyDescent="0.25">
      <c r="A44" s="518" t="s">
        <v>121</v>
      </c>
      <c r="B44" s="519"/>
      <c r="C44" s="519"/>
      <c r="D44" s="519"/>
      <c r="E44" s="519"/>
      <c r="F44" s="519"/>
      <c r="G44" s="519"/>
    </row>
    <row r="45" spans="1:10" x14ac:dyDescent="0.25">
      <c r="B45" s="520" t="str">
        <f t="shared" ref="B45:G45" si="6">B29</f>
        <v>1st Number</v>
      </c>
      <c r="C45" s="520" t="str">
        <f t="shared" si="6"/>
        <v>1st Period</v>
      </c>
      <c r="D45" s="520" t="str">
        <f t="shared" si="6"/>
        <v>Operation</v>
      </c>
      <c r="E45" s="520" t="str">
        <f t="shared" si="6"/>
        <v>2nd Number</v>
      </c>
      <c r="F45" s="520" t="str">
        <f t="shared" si="6"/>
        <v>2nd Period</v>
      </c>
      <c r="G45" s="520" t="str">
        <f t="shared" si="6"/>
        <v>Day Adjustment</v>
      </c>
    </row>
    <row r="46" spans="1:10" x14ac:dyDescent="0.25">
      <c r="A46" s="12" t="str">
        <f>$A$13</f>
        <v>COVID</v>
      </c>
      <c r="B46" s="12" t="str">
        <f>MID(C13,1,FIND(" ",C13,1))</f>
        <v xml:space="preserve">6 </v>
      </c>
      <c r="C46" t="str">
        <f>TRIM(IF(LEN(C13)-LEN(SUBSTITUTE(C13," ",""))&gt;1,MID(C13,FIND(" ",C13,1)+1,IF(LEN(C13)-LEN(SUBSTITUTE(C13," ",""))&gt;1,FIND(" ",C13,FIND(" ",C13,1)+1),"1 SPACE")-FIND(" ",C13,1)),MID(C13,FIND(" ",C13,1)+1,LEN(C13))))</f>
        <v>months</v>
      </c>
      <c r="D46" t="str">
        <f>IF(LEN(C13)-LEN(SUBSTITUTE(C13," ",""))&gt;1,MID(C13,IF(LEN(C13)-LEN(SUBSTITUTE(C13," ",""))&gt;1,FIND(" ",C13,FIND(" ",C13,1)+1),"1 SPACE")+1,1),"")</f>
        <v/>
      </c>
      <c r="E46" t="str">
        <f>IF(LEN(C13)=1,MID(C13,FIND(" ",C13,FIND(" ",C13,FIND(" ",C13,1)+1)+1)+1,FIND(" ",C13,FIND(" ",C13,FIND(" ",C13,FIND(" ",C13,1)+1)+1)+1)-FIND(" ",C13,FIND(" ",C13,FIND(" ",C13,1)+1)+1)),"")</f>
        <v/>
      </c>
      <c r="F46" t="str">
        <f>IF(LEN(D46)=1,MID(C13,FIND(" ",C13,FIND(" ",C13,FIND(" ",C13,FIND(" ",C13,1)+1)+1)+1)+1,10),"")</f>
        <v/>
      </c>
      <c r="G46" s="12">
        <f>IF(F46="days",_xlfn.CONCAT(D46,E46),IF(F46="weeks",_xlfn.CONCAT(D46,E46*7),0))</f>
        <v>0</v>
      </c>
    </row>
    <row r="47" spans="1:10" x14ac:dyDescent="0.25">
      <c r="A47" s="12" t="str">
        <f>$A$14</f>
        <v xml:space="preserve">DTaP, Tdap or Td     </v>
      </c>
      <c r="B47" s="12" t="str">
        <f t="shared" ref="B47:B58" si="7">MID(C14,1,FIND(" ",C14,1))</f>
        <v xml:space="preserve">2 </v>
      </c>
      <c r="C47" t="str">
        <f t="shared" ref="C47:C58" si="8">TRIM(IF(LEN(C14)-LEN(SUBSTITUTE(C14," ",""))&gt;1,MID(C14,FIND(" ",C14,1)+1,IF(LEN(C14)-LEN(SUBSTITUTE(C14," ",""))&gt;1,FIND(" ",C14,FIND(" ",C14,1)+1),"1 SPACE")-FIND(" ",C14,1)),MID(C14,FIND(" ",C14,1)+1,LEN(C14))))</f>
        <v>months</v>
      </c>
      <c r="D47" t="str">
        <f t="shared" ref="D47:D58" si="9">IF(LEN(C14)-LEN(SUBSTITUTE(C14," ",""))&gt;1,MID(C14,IF(LEN(C14)-LEN(SUBSTITUTE(C14," ",""))&gt;1,FIND(" ",C14,FIND(" ",C14,1)+1),"1 SPACE")+1,1),"")</f>
        <v/>
      </c>
      <c r="E47" t="str">
        <f t="shared" ref="E47:E58" si="10">IF(LEN(C14)=1,MID(C14,FIND(" ",C14,FIND(" ",C14,FIND(" ",C14,1)+1)+1)+1,FIND(" ",C14,FIND(" ",C14,FIND(" ",C14,FIND(" ",C14,1)+1)+1)+1)-FIND(" ",C14,FIND(" ",C14,FIND(" ",C14,1)+1)+1)),"")</f>
        <v/>
      </c>
      <c r="F47" t="str">
        <f t="shared" ref="F47:F58" si="11">IF(LEN(D31)=1,MID(C14,FIND(" ",C14,FIND(" ",C14,FIND(" ",C14,FIND(" ",C14,1)+1)+1)+1)+1,10),"")</f>
        <v/>
      </c>
      <c r="G47" s="12">
        <f t="shared" ref="G47:G58" si="12">IF(F47="days",_xlfn.CONCAT(D47,E47),IF(F47="weeks",_xlfn.CONCAT(D47,E47*7),0))</f>
        <v>0</v>
      </c>
    </row>
    <row r="48" spans="1:10" x14ac:dyDescent="0.25">
      <c r="A48" s="12" t="str">
        <f>$A$15</f>
        <v xml:space="preserve">HepA                 </v>
      </c>
      <c r="B48" s="12" t="str">
        <f t="shared" si="7"/>
        <v xml:space="preserve">12 </v>
      </c>
      <c r="C48" t="str">
        <f t="shared" si="8"/>
        <v>months</v>
      </c>
      <c r="D48" t="str">
        <f t="shared" si="9"/>
        <v/>
      </c>
      <c r="E48" t="str">
        <f t="shared" si="10"/>
        <v/>
      </c>
      <c r="F48" t="str">
        <f t="shared" si="11"/>
        <v/>
      </c>
      <c r="G48" s="12">
        <f>IF(F48="days",_xlfn.CONCAT(D48,E48),IF(F48="weeks",_xlfn.CONCAT(D48,E48*7),0))</f>
        <v>0</v>
      </c>
    </row>
    <row r="49" spans="1:7" x14ac:dyDescent="0.25">
      <c r="A49" s="12" t="str">
        <f>$A$16</f>
        <v xml:space="preserve">HepB                 </v>
      </c>
      <c r="B49" s="517"/>
      <c r="C49" s="517"/>
      <c r="D49" s="517"/>
      <c r="E49" s="517"/>
      <c r="F49" s="517"/>
      <c r="G49" s="517"/>
    </row>
    <row r="50" spans="1:7" x14ac:dyDescent="0.25">
      <c r="A50" s="13" t="str">
        <f>$A$17</f>
        <v>Age</v>
      </c>
      <c r="B50" s="12" t="str">
        <f t="shared" si="7"/>
        <v xml:space="preserve">1 </v>
      </c>
      <c r="C50" t="str">
        <f>TRIM(IF(LEN(C17)-LEN(SUBSTITUTE(C17," ",""))&gt;1,MID(C17,FIND(" ",C17,1)+1,IF(LEN(C17)-LEN(SUBSTITUTE(C17," ",""))&gt;1,FIND(" ",C17,FIND(" ",C17,1)+1),"1 SPACE")-FIND(" ",C17,1)),MID(C17,FIND(" ",C17,1)+1,LEN(C17))))</f>
        <v>month</v>
      </c>
      <c r="D50" t="str">
        <f t="shared" si="9"/>
        <v/>
      </c>
      <c r="E50" t="str">
        <f t="shared" si="10"/>
        <v/>
      </c>
      <c r="F50" t="str">
        <f t="shared" si="11"/>
        <v/>
      </c>
      <c r="G50" s="12">
        <f t="shared" si="12"/>
        <v>0</v>
      </c>
    </row>
    <row r="51" spans="1:7" x14ac:dyDescent="0.25">
      <c r="A51" s="13" t="str">
        <f>$A$18</f>
        <v>Interval</v>
      </c>
      <c r="B51" s="12" t="str">
        <f t="shared" si="7"/>
        <v xml:space="preserve">4 </v>
      </c>
      <c r="C51" t="str">
        <f t="shared" si="8"/>
        <v>weeks</v>
      </c>
      <c r="D51" t="str">
        <f t="shared" si="9"/>
        <v/>
      </c>
      <c r="E51" t="str">
        <f t="shared" si="10"/>
        <v/>
      </c>
      <c r="F51" t="str">
        <f t="shared" si="11"/>
        <v/>
      </c>
      <c r="G51" s="12">
        <f t="shared" si="12"/>
        <v>0</v>
      </c>
    </row>
    <row r="52" spans="1:7" x14ac:dyDescent="0.25">
      <c r="A52" s="12" t="str">
        <f>$A$19</f>
        <v xml:space="preserve">Hib                  </v>
      </c>
      <c r="B52" s="12" t="str">
        <f t="shared" si="7"/>
        <v xml:space="preserve">2 </v>
      </c>
      <c r="C52" t="str">
        <f t="shared" si="8"/>
        <v>months</v>
      </c>
      <c r="D52" t="str">
        <f t="shared" si="9"/>
        <v/>
      </c>
      <c r="E52" t="str">
        <f t="shared" si="10"/>
        <v/>
      </c>
      <c r="F52" t="str">
        <f t="shared" si="11"/>
        <v/>
      </c>
      <c r="G52" s="12">
        <f t="shared" si="12"/>
        <v>0</v>
      </c>
    </row>
    <row r="53" spans="1:7" x14ac:dyDescent="0.25">
      <c r="A53" s="12" t="str">
        <f>$A$20</f>
        <v xml:space="preserve">Influenza            </v>
      </c>
      <c r="B53" s="12" t="str">
        <f t="shared" si="7"/>
        <v xml:space="preserve">6 </v>
      </c>
      <c r="C53" t="str">
        <f t="shared" si="8"/>
        <v>months</v>
      </c>
      <c r="D53" t="str">
        <f t="shared" si="9"/>
        <v/>
      </c>
      <c r="E53" t="str">
        <f t="shared" si="10"/>
        <v/>
      </c>
      <c r="F53" t="str">
        <f t="shared" si="11"/>
        <v/>
      </c>
      <c r="G53" s="12">
        <f t="shared" si="12"/>
        <v>0</v>
      </c>
    </row>
    <row r="54" spans="1:7" x14ac:dyDescent="0.25">
      <c r="A54" s="12" t="str">
        <f>$A$21</f>
        <v xml:space="preserve">MMR                  </v>
      </c>
      <c r="B54" s="12" t="str">
        <f t="shared" si="7"/>
        <v xml:space="preserve">12 </v>
      </c>
      <c r="C54" t="str">
        <f t="shared" si="8"/>
        <v>months</v>
      </c>
      <c r="D54" t="str">
        <f t="shared" si="9"/>
        <v/>
      </c>
      <c r="E54" t="str">
        <f t="shared" si="10"/>
        <v/>
      </c>
      <c r="F54" t="str">
        <f t="shared" si="11"/>
        <v/>
      </c>
      <c r="G54" s="12">
        <f t="shared" si="12"/>
        <v>0</v>
      </c>
    </row>
    <row r="55" spans="1:7" x14ac:dyDescent="0.25">
      <c r="A55" s="12" t="str">
        <f>$A$22</f>
        <v xml:space="preserve">Pneumococcal         </v>
      </c>
      <c r="B55" s="12" t="str">
        <f t="shared" si="7"/>
        <v xml:space="preserve">2 </v>
      </c>
      <c r="C55" t="str">
        <f t="shared" si="8"/>
        <v>months</v>
      </c>
      <c r="D55" t="str">
        <f t="shared" si="9"/>
        <v/>
      </c>
      <c r="E55" t="str">
        <f t="shared" si="10"/>
        <v/>
      </c>
      <c r="F55" t="str">
        <f t="shared" si="11"/>
        <v/>
      </c>
      <c r="G55" s="12">
        <f t="shared" si="12"/>
        <v>0</v>
      </c>
    </row>
    <row r="56" spans="1:7" x14ac:dyDescent="0.25">
      <c r="A56" s="12" t="str">
        <f>$A$23</f>
        <v xml:space="preserve">Polio                </v>
      </c>
      <c r="B56" s="12" t="str">
        <f t="shared" si="7"/>
        <v xml:space="preserve">2 </v>
      </c>
      <c r="C56" t="str">
        <f t="shared" si="8"/>
        <v>months</v>
      </c>
      <c r="D56" t="str">
        <f t="shared" si="9"/>
        <v/>
      </c>
      <c r="E56" t="str">
        <f t="shared" si="10"/>
        <v/>
      </c>
      <c r="F56" t="str">
        <f t="shared" si="11"/>
        <v/>
      </c>
      <c r="G56" s="12">
        <f t="shared" si="12"/>
        <v>0</v>
      </c>
    </row>
    <row r="57" spans="1:7" x14ac:dyDescent="0.25">
      <c r="A57" s="12" t="str">
        <f>$A$24</f>
        <v xml:space="preserve">Rotavirus            </v>
      </c>
      <c r="B57" s="12" t="str">
        <f t="shared" si="7"/>
        <v xml:space="preserve">2 </v>
      </c>
      <c r="C57" t="str">
        <f t="shared" si="8"/>
        <v>months</v>
      </c>
      <c r="D57" t="str">
        <f t="shared" si="9"/>
        <v/>
      </c>
      <c r="E57" t="str">
        <f t="shared" si="10"/>
        <v/>
      </c>
      <c r="F57" t="str">
        <f t="shared" si="11"/>
        <v/>
      </c>
      <c r="G57" s="12">
        <f t="shared" si="12"/>
        <v>0</v>
      </c>
    </row>
    <row r="58" spans="1:7" x14ac:dyDescent="0.25">
      <c r="A58" s="12" t="str">
        <f>$A$25</f>
        <v xml:space="preserve">Varicella            </v>
      </c>
      <c r="B58" s="12" t="str">
        <f t="shared" si="7"/>
        <v xml:space="preserve">12 </v>
      </c>
      <c r="C58" t="str">
        <f t="shared" si="8"/>
        <v>months</v>
      </c>
      <c r="D58" t="str">
        <f t="shared" si="9"/>
        <v/>
      </c>
      <c r="E58" t="str">
        <f t="shared" si="10"/>
        <v/>
      </c>
      <c r="F58" t="str">
        <f t="shared" si="11"/>
        <v/>
      </c>
      <c r="G58" s="12">
        <f t="shared" si="12"/>
        <v>0</v>
      </c>
    </row>
    <row r="60" spans="1:7" x14ac:dyDescent="0.25">
      <c r="A60" s="518" t="s">
        <v>122</v>
      </c>
      <c r="B60" s="519"/>
      <c r="C60" s="519"/>
      <c r="D60" s="519"/>
      <c r="E60" s="519"/>
      <c r="F60" s="519"/>
      <c r="G60" s="519"/>
    </row>
    <row r="61" spans="1:7" x14ac:dyDescent="0.25">
      <c r="B61" s="520" t="str">
        <f t="shared" ref="B61:G61" si="13">B45</f>
        <v>1st Number</v>
      </c>
      <c r="C61" s="520" t="str">
        <f t="shared" si="13"/>
        <v>1st Period</v>
      </c>
      <c r="D61" s="520" t="str">
        <f t="shared" si="13"/>
        <v>Operation</v>
      </c>
      <c r="E61" s="520" t="str">
        <f t="shared" si="13"/>
        <v>2nd Number</v>
      </c>
      <c r="F61" s="520" t="str">
        <f t="shared" si="13"/>
        <v>2nd Period</v>
      </c>
      <c r="G61" s="520" t="str">
        <f t="shared" si="13"/>
        <v>Day Adjustment</v>
      </c>
    </row>
    <row r="62" spans="1:7" x14ac:dyDescent="0.25">
      <c r="A62" s="12" t="str">
        <f>$A$13</f>
        <v>COVID</v>
      </c>
      <c r="B62" s="12" t="str">
        <f>IF(D13="n/a","",MID(D13,1,FIND(" ",D13,1)))</f>
        <v/>
      </c>
      <c r="C62" s="12" t="str">
        <f>IF(D13="n/a","",TRIM(IF(LEN(D13)-LEN(SUBSTITUTE(D13," ",""))&gt;1,MID(D13,FIND(" ",D13,1)+1,IF(LEN(D13)-LEN(SUBSTITUTE(D13," ",""))&gt;1,FIND(" ",D13,FIND(" ",D13,1)+1),"1 SPACE")-FIND(" ",D13,1)),MID(D13,FIND(" ",D13,1)+1,LEN(D13)))))</f>
        <v/>
      </c>
      <c r="D62" s="12" t="str">
        <f t="shared" ref="D62:D74" si="14">IF(LEN(D13)-LEN(SUBSTITUTE(D13," ",""))&gt;1,MID(D13,IF(LEN(D13)-LEN(SUBSTITUTE(D13," ",""))&gt;1,FIND(" ",D13,FIND(" ",D13,1)+1),"1 SPACE")+1,1),"")</f>
        <v/>
      </c>
      <c r="E62" s="12" t="str">
        <f t="shared" ref="E62:E74" si="15">IF(LEN(D62)=1,MID(D13,FIND(" ",D13,FIND(" ",D13,FIND(" ",D13,1)+1)+1)+1,FIND(" ",D13,FIND(" ",D13,FIND(" ",D13,FIND(" ",D13,1)+1)+1)+1)-FIND(" ",D13,FIND(" ",D13,FIND(" ",D13,1)+1)+1)),"")</f>
        <v/>
      </c>
      <c r="F62" s="12" t="str">
        <f>IF(LEN(D62)=1,MID(D13,FIND(" ",D13,FIND(" ",D13,FIND(" ",D13,FIND(" ",D13,1)+1)+1)+1)+1,10),"")</f>
        <v/>
      </c>
      <c r="G62" s="12">
        <f>IF(F62="days",_xlfn.CONCAT(D62,E62),IF(F62="weeks",_xlfn.CONCAT(D62,E62*7),0))</f>
        <v>0</v>
      </c>
    </row>
    <row r="63" spans="1:7" x14ac:dyDescent="0.25">
      <c r="A63" s="12" t="str">
        <f>$A$14</f>
        <v xml:space="preserve">DTaP, Tdap or Td     </v>
      </c>
      <c r="B63" s="12" t="str">
        <f t="shared" ref="B63:B74" si="16">MID(D14,1,FIND(" ",D14,1))</f>
        <v xml:space="preserve">3 </v>
      </c>
      <c r="C63" s="12" t="str">
        <f t="shared" ref="C63:C74" si="17">TRIM(IF(LEN(D14)-LEN(SUBSTITUTE(D14," ",""))&gt;1,MID(D14,FIND(" ",D14,1)+1,IF(LEN(D14)-LEN(SUBSTITUTE(D14," ",""))&gt;1,FIND(" ",D14,FIND(" ",D14,1)+1),"1 SPACE")-FIND(" ",D14,1)),MID(D14,FIND(" ",D14,1)+1,LEN(D14))))</f>
        <v>months</v>
      </c>
      <c r="D63" s="12" t="str">
        <f t="shared" si="14"/>
        <v>+</v>
      </c>
      <c r="E63" s="12" t="str">
        <f t="shared" si="15"/>
        <v xml:space="preserve">4 </v>
      </c>
      <c r="F63" s="12" t="str">
        <f>IF(LEN(D63)=1,MID(D14,FIND(" ",D14,FIND(" ",D14,FIND(" ",D14,FIND(" ",D14,1)+1)+1)+1)+1,10),"")</f>
        <v>weeks</v>
      </c>
      <c r="G63" s="12" t="str">
        <f>IF(F63="days",_xlfn.CONCAT(D63,E63),IF(F63="weeks",_xlfn.CONCAT(D63,E63*7),0))</f>
        <v>+28</v>
      </c>
    </row>
    <row r="64" spans="1:7" x14ac:dyDescent="0.25">
      <c r="A64" s="12" t="str">
        <f>$A$15</f>
        <v xml:space="preserve">HepA                 </v>
      </c>
      <c r="B64" s="12" t="str">
        <f t="shared" si="16"/>
        <v xml:space="preserve">24 </v>
      </c>
      <c r="C64" s="12" t="str">
        <f t="shared" si="17"/>
        <v>months</v>
      </c>
      <c r="D64" s="12" t="str">
        <f t="shared" si="14"/>
        <v>+</v>
      </c>
      <c r="E64" s="12" t="str">
        <f t="shared" si="15"/>
        <v xml:space="preserve">4 </v>
      </c>
      <c r="F64" s="12" t="str">
        <f t="shared" ref="F64:F74" si="18">IF(LEN(D64)=1,MID(D15,FIND(" ",D15,FIND(" ",D15,FIND(" ",D15,FIND(" ",D15,1)+1)+1)+1)+1,10),"")</f>
        <v>weeks</v>
      </c>
      <c r="G64" s="12" t="str">
        <f>IF(F64="days",_xlfn.CONCAT(D64,E64),IF(F64="weeks",_xlfn.CONCAT(D64,E64*7),0))</f>
        <v>+28</v>
      </c>
    </row>
    <row r="65" spans="1:7" x14ac:dyDescent="0.25">
      <c r="A65" s="12" t="str">
        <f>$A$16</f>
        <v xml:space="preserve">HepB                 </v>
      </c>
      <c r="B65" s="517"/>
      <c r="C65" s="517"/>
      <c r="D65" s="517"/>
      <c r="E65" s="517"/>
      <c r="F65" s="517"/>
      <c r="G65" s="517"/>
    </row>
    <row r="66" spans="1:7" x14ac:dyDescent="0.25">
      <c r="A66" s="13" t="str">
        <f>$A$17</f>
        <v>Age</v>
      </c>
      <c r="B66" s="12" t="str">
        <f t="shared" si="16"/>
        <v xml:space="preserve">3 </v>
      </c>
      <c r="C66" s="12" t="str">
        <f t="shared" si="17"/>
        <v>months</v>
      </c>
      <c r="D66" s="12" t="str">
        <f t="shared" si="14"/>
        <v>+</v>
      </c>
      <c r="E66" s="12" t="str">
        <f t="shared" si="15"/>
        <v xml:space="preserve">4 </v>
      </c>
      <c r="F66" s="12" t="str">
        <f t="shared" si="18"/>
        <v>weeks</v>
      </c>
      <c r="G66" s="12" t="str">
        <f t="shared" ref="G66:G74" si="19">IF(F66="days",_xlfn.CONCAT(D66,E66),IF(F66="weeks",_xlfn.CONCAT(D66,E66*7),0))</f>
        <v>+28</v>
      </c>
    </row>
    <row r="67" spans="1:7" x14ac:dyDescent="0.25">
      <c r="A67" s="13" t="str">
        <f>$A$18</f>
        <v>Interval</v>
      </c>
      <c r="B67" s="12" t="str">
        <f t="shared" si="16"/>
        <v xml:space="preserve">5 </v>
      </c>
      <c r="C67" s="12" t="str">
        <f t="shared" si="17"/>
        <v>months</v>
      </c>
      <c r="D67" s="12" t="str">
        <f t="shared" si="14"/>
        <v>+</v>
      </c>
      <c r="E67" s="12" t="str">
        <f t="shared" si="15"/>
        <v xml:space="preserve">4 </v>
      </c>
      <c r="F67" s="12" t="str">
        <f t="shared" si="18"/>
        <v>weeks</v>
      </c>
      <c r="G67" s="12" t="str">
        <f t="shared" si="19"/>
        <v>+28</v>
      </c>
    </row>
    <row r="68" spans="1:7" x14ac:dyDescent="0.25">
      <c r="A68" s="12" t="str">
        <f>$A$19</f>
        <v xml:space="preserve">Hib                  </v>
      </c>
      <c r="B68" s="12" t="str">
        <f t="shared" si="16"/>
        <v xml:space="preserve">3 </v>
      </c>
      <c r="C68" s="12" t="str">
        <f t="shared" si="17"/>
        <v>months</v>
      </c>
      <c r="D68" s="12" t="str">
        <f t="shared" si="14"/>
        <v>+</v>
      </c>
      <c r="E68" s="12" t="str">
        <f t="shared" si="15"/>
        <v xml:space="preserve">4 </v>
      </c>
      <c r="F68" s="12" t="str">
        <f t="shared" si="18"/>
        <v>weeks</v>
      </c>
      <c r="G68" s="12" t="str">
        <f t="shared" si="19"/>
        <v>+28</v>
      </c>
    </row>
    <row r="69" spans="1:7" x14ac:dyDescent="0.25">
      <c r="A69" s="12" t="str">
        <f>$A$20</f>
        <v xml:space="preserve">Influenza            </v>
      </c>
      <c r="B69" s="517"/>
      <c r="C69" s="517"/>
      <c r="D69" s="517"/>
      <c r="E69" s="517"/>
      <c r="F69" s="517"/>
      <c r="G69" s="517"/>
    </row>
    <row r="70" spans="1:7" x14ac:dyDescent="0.25">
      <c r="A70" s="12" t="str">
        <f>$A$21</f>
        <v xml:space="preserve">MMR                  </v>
      </c>
      <c r="B70" s="12" t="str">
        <f t="shared" si="16"/>
        <v xml:space="preserve">16 </v>
      </c>
      <c r="C70" s="12" t="str">
        <f t="shared" si="17"/>
        <v>months</v>
      </c>
      <c r="D70" s="12" t="str">
        <f t="shared" si="14"/>
        <v>+</v>
      </c>
      <c r="E70" s="12" t="str">
        <f t="shared" si="15"/>
        <v xml:space="preserve">4 </v>
      </c>
      <c r="F70" s="12" t="str">
        <f t="shared" si="18"/>
        <v>weeks</v>
      </c>
      <c r="G70" s="12" t="str">
        <f t="shared" si="19"/>
        <v>+28</v>
      </c>
    </row>
    <row r="71" spans="1:7" x14ac:dyDescent="0.25">
      <c r="A71" s="12" t="str">
        <f>$A$22</f>
        <v xml:space="preserve">Pneumococcal         </v>
      </c>
      <c r="B71" s="12" t="str">
        <f t="shared" si="16"/>
        <v xml:space="preserve">3 </v>
      </c>
      <c r="C71" s="12" t="str">
        <f t="shared" si="17"/>
        <v>months</v>
      </c>
      <c r="D71" s="12" t="str">
        <f t="shared" si="14"/>
        <v>+</v>
      </c>
      <c r="E71" s="12" t="str">
        <f t="shared" si="15"/>
        <v xml:space="preserve">4 </v>
      </c>
      <c r="F71" s="12" t="str">
        <f t="shared" si="18"/>
        <v>weeks</v>
      </c>
      <c r="G71" s="12" t="str">
        <f t="shared" si="19"/>
        <v>+28</v>
      </c>
    </row>
    <row r="72" spans="1:7" x14ac:dyDescent="0.25">
      <c r="A72" s="12" t="str">
        <f>$A$23</f>
        <v xml:space="preserve">Polio                </v>
      </c>
      <c r="B72" s="12" t="str">
        <f t="shared" si="16"/>
        <v xml:space="preserve">3 </v>
      </c>
      <c r="C72" s="12" t="str">
        <f t="shared" si="17"/>
        <v>months</v>
      </c>
      <c r="D72" s="12" t="str">
        <f t="shared" si="14"/>
        <v>+</v>
      </c>
      <c r="E72" s="12" t="str">
        <f t="shared" si="15"/>
        <v xml:space="preserve">4 </v>
      </c>
      <c r="F72" s="12" t="str">
        <f t="shared" si="18"/>
        <v>weeks</v>
      </c>
      <c r="G72" s="12" t="str">
        <f t="shared" si="19"/>
        <v>+28</v>
      </c>
    </row>
    <row r="73" spans="1:7" x14ac:dyDescent="0.25">
      <c r="A73" s="12" t="str">
        <f>$A$24</f>
        <v xml:space="preserve">Rotavirus            </v>
      </c>
      <c r="B73" s="517"/>
      <c r="C73" s="517"/>
      <c r="D73" s="517"/>
      <c r="E73" s="517"/>
      <c r="F73" s="517"/>
      <c r="G73" s="517"/>
    </row>
    <row r="74" spans="1:7" x14ac:dyDescent="0.25">
      <c r="A74" s="12" t="str">
        <f>$A$25</f>
        <v xml:space="preserve">Varicella            </v>
      </c>
      <c r="B74" s="12" t="str">
        <f t="shared" si="16"/>
        <v xml:space="preserve">16 </v>
      </c>
      <c r="C74" s="12" t="str">
        <f t="shared" si="17"/>
        <v>months</v>
      </c>
      <c r="D74" s="12" t="str">
        <f t="shared" si="14"/>
        <v>+</v>
      </c>
      <c r="E74" s="12" t="str">
        <f t="shared" si="15"/>
        <v xml:space="preserve">4 </v>
      </c>
      <c r="F74" s="12" t="str">
        <f t="shared" si="18"/>
        <v>weeks</v>
      </c>
      <c r="G74" s="12" t="str">
        <f t="shared" si="19"/>
        <v>+28</v>
      </c>
    </row>
    <row r="76" spans="1:7" x14ac:dyDescent="0.25">
      <c r="A76" s="11" t="s">
        <v>123</v>
      </c>
      <c r="B76" s="11"/>
      <c r="C76" s="11"/>
      <c r="D76" s="11"/>
      <c r="E76" s="11"/>
      <c r="F76" s="11"/>
      <c r="G76" s="11"/>
    </row>
    <row r="77" spans="1:7" x14ac:dyDescent="0.25">
      <c r="A77" s="518"/>
      <c r="B77" s="519"/>
      <c r="C77" s="519"/>
      <c r="D77" s="519"/>
      <c r="E77" s="519"/>
      <c r="F77" s="519"/>
      <c r="G77" s="519"/>
    </row>
    <row r="78" spans="1:7" x14ac:dyDescent="0.25">
      <c r="B78" s="18" t="s">
        <v>109</v>
      </c>
      <c r="C78" s="18" t="s">
        <v>110</v>
      </c>
      <c r="D78" s="576" t="s">
        <v>111</v>
      </c>
    </row>
    <row r="79" spans="1:7" x14ac:dyDescent="0.25">
      <c r="A79" s="12" t="str">
        <f>$A$13</f>
        <v>COVID</v>
      </c>
      <c r="B79" s="524">
        <f>IF(B13="n/a","n/a",IF(LEFT(C30,3)="day",$B$4+B30,IF(LEFT(C30,4)="week",$B$4+(7*B30),IF(LEFT(C30,5)="month",EDATE($B$4,B30),IF(LEFT(C30,4)="year",EDATE($B$4,B30*12),"?"))))+G30)</f>
        <v>45550</v>
      </c>
      <c r="C79" s="524">
        <f>IF(C13="n/a","n/a",IF(LEFT(C46,3)="day",$B$4+B46,IF(LEFT(C46,4)="week",$B$4+(7*B46),IF(LEFT(C46,5)="month",EDATE($B$4,B46),IF(LEFT(C46,4)="year",EDATE($B$4,B46*12),"?"))))+G46)</f>
        <v>45550</v>
      </c>
      <c r="D79" s="525" t="str">
        <f>IF(D13="n/a","n/a",IF(LEFT(C62,3)="day",$B$4+B62,IF(LEFT(C62,4)="week",$B$4+(7*B62),IF(LEFT(C62,5)="month",EDATE($B$4,B62),IF(LEFT(C62,4)="year",EDATE($B$4,B62*12),"?"))))+G62)</f>
        <v>n/a</v>
      </c>
      <c r="E79" s="12" t="str">
        <f>IF(D13="n/a","","FALSE")</f>
        <v/>
      </c>
    </row>
    <row r="80" spans="1:7" x14ac:dyDescent="0.25">
      <c r="A80" s="12" t="str">
        <f>$A$14</f>
        <v xml:space="preserve">DTaP, Tdap or Td     </v>
      </c>
      <c r="B80" s="524">
        <f t="shared" ref="B80:B91" si="20">IF(B14="n/a","n/a",IF(LEFT(C31,3)="day",$B$4+B31,IF(LEFT(C31,4)="week",$B$4+(7*B31),IF(LEFT(C31,5)="month",EDATE($B$4,B31),IF(LEFT(C31,4)="year",EDATE($B$4,B31*12),"?"))))+G31)</f>
        <v>45408</v>
      </c>
      <c r="C80" s="524">
        <f t="shared" ref="C80:C91" si="21">IF(C14="n/a","n/a",IF(LEFT(C47,3)="day",$B$4+B47,IF(LEFT(C47,4)="week",$B$4+(7*B47),IF(LEFT(C47,5)="month",EDATE($B$4,B47),IF(LEFT(C47,4)="year",EDATE($B$4,B47*12),"?"))))+G47)</f>
        <v>45427</v>
      </c>
      <c r="D80" s="525">
        <f t="shared" ref="D80:D91" si="22">IF(D14="n/a","n/a",IF(LEFT(C63,3)="day",$B$4+B63,IF(LEFT(C63,4)="week",$B$4+(7*B63),IF(LEFT(C63,5)="month",EDATE($B$4,B63),IF(LEFT(C63,4)="year",EDATE($B$4,B63*12),"?"))))+G63)</f>
        <v>45486</v>
      </c>
    </row>
    <row r="81" spans="1:6" x14ac:dyDescent="0.25">
      <c r="A81" s="12" t="str">
        <f>$A$15</f>
        <v xml:space="preserve">HepA                 </v>
      </c>
      <c r="B81" s="524">
        <f t="shared" si="20"/>
        <v>45731</v>
      </c>
      <c r="C81" s="524">
        <f t="shared" si="21"/>
        <v>45731</v>
      </c>
      <c r="D81" s="525">
        <f t="shared" si="22"/>
        <v>46124</v>
      </c>
    </row>
    <row r="82" spans="1:6" x14ac:dyDescent="0.25">
      <c r="A82" s="12" t="str">
        <f>$A$16</f>
        <v xml:space="preserve">HepB                 </v>
      </c>
      <c r="B82" s="524">
        <f>IF(B83&gt;B84,B83,B84)</f>
        <v>45394</v>
      </c>
      <c r="C82" s="524">
        <f>C83</f>
        <v>45397</v>
      </c>
      <c r="D82" s="525">
        <f t="shared" ref="D82" si="23">IF(D83&gt;D84,D83,D84)</f>
        <v>45547</v>
      </c>
      <c r="E82" s="20"/>
    </row>
    <row r="83" spans="1:6" x14ac:dyDescent="0.25">
      <c r="A83" s="13" t="str">
        <f>$A$17</f>
        <v>Age</v>
      </c>
      <c r="B83" s="524">
        <f t="shared" si="20"/>
        <v>45394</v>
      </c>
      <c r="C83" s="524">
        <f t="shared" si="21"/>
        <v>45397</v>
      </c>
      <c r="D83" s="525">
        <f t="shared" si="22"/>
        <v>45486</v>
      </c>
    </row>
    <row r="84" spans="1:6" x14ac:dyDescent="0.25">
      <c r="A84" s="13" t="str">
        <f>$A$18</f>
        <v>Interval</v>
      </c>
      <c r="B84" s="524">
        <f t="shared" si="20"/>
        <v>45394</v>
      </c>
      <c r="C84" s="525">
        <f t="shared" si="21"/>
        <v>45394</v>
      </c>
      <c r="D84" s="525">
        <f t="shared" si="22"/>
        <v>45547</v>
      </c>
    </row>
    <row r="85" spans="1:6" x14ac:dyDescent="0.25">
      <c r="A85" s="12" t="str">
        <f>$A$19</f>
        <v xml:space="preserve">Hib                  </v>
      </c>
      <c r="B85" s="524">
        <f t="shared" si="20"/>
        <v>45408</v>
      </c>
      <c r="C85" s="524">
        <f t="shared" si="21"/>
        <v>45427</v>
      </c>
      <c r="D85" s="525">
        <f t="shared" si="22"/>
        <v>45486</v>
      </c>
    </row>
    <row r="86" spans="1:6" x14ac:dyDescent="0.25">
      <c r="A86" s="12" t="str">
        <f>$A$20</f>
        <v xml:space="preserve">Influenza            </v>
      </c>
      <c r="B86" s="524">
        <f t="shared" si="20"/>
        <v>45550</v>
      </c>
      <c r="C86" s="524">
        <f t="shared" si="21"/>
        <v>45550</v>
      </c>
      <c r="D86" s="525" t="str">
        <f t="shared" si="22"/>
        <v>n/a</v>
      </c>
      <c r="F86" s="516"/>
    </row>
    <row r="87" spans="1:6" x14ac:dyDescent="0.25">
      <c r="A87" s="12" t="str">
        <f>$A$21</f>
        <v xml:space="preserve">MMR                  </v>
      </c>
      <c r="B87" s="524">
        <f t="shared" si="20"/>
        <v>45731</v>
      </c>
      <c r="C87" s="524">
        <f t="shared" si="21"/>
        <v>45731</v>
      </c>
      <c r="D87" s="525">
        <f t="shared" si="22"/>
        <v>45881</v>
      </c>
    </row>
    <row r="88" spans="1:6" x14ac:dyDescent="0.25">
      <c r="A88" s="12" t="str">
        <f>$A$22</f>
        <v xml:space="preserve">Pneumococcal         </v>
      </c>
      <c r="B88" s="524">
        <f t="shared" si="20"/>
        <v>45408</v>
      </c>
      <c r="C88" s="524">
        <f t="shared" si="21"/>
        <v>45427</v>
      </c>
      <c r="D88" s="525">
        <f t="shared" si="22"/>
        <v>45486</v>
      </c>
    </row>
    <row r="89" spans="1:6" x14ac:dyDescent="0.25">
      <c r="A89" s="12" t="str">
        <f>$A$23</f>
        <v xml:space="preserve">Polio                </v>
      </c>
      <c r="B89" s="524">
        <f t="shared" si="20"/>
        <v>45408</v>
      </c>
      <c r="C89" s="524">
        <f t="shared" si="21"/>
        <v>45427</v>
      </c>
      <c r="D89" s="525">
        <f t="shared" si="22"/>
        <v>45486</v>
      </c>
    </row>
    <row r="90" spans="1:6" x14ac:dyDescent="0.25">
      <c r="A90" s="12" t="str">
        <f>$A$24</f>
        <v xml:space="preserve">Rotavirus            </v>
      </c>
      <c r="B90" s="524">
        <f t="shared" si="20"/>
        <v>45408</v>
      </c>
      <c r="C90" s="524">
        <f t="shared" si="21"/>
        <v>45427</v>
      </c>
      <c r="D90" s="525" t="str">
        <f t="shared" si="22"/>
        <v>n/a</v>
      </c>
    </row>
    <row r="91" spans="1:6" x14ac:dyDescent="0.25">
      <c r="A91" s="12" t="str">
        <f>$A$25</f>
        <v xml:space="preserve">Varicella            </v>
      </c>
      <c r="B91" s="524">
        <f t="shared" si="20"/>
        <v>45731</v>
      </c>
      <c r="C91" s="524">
        <f t="shared" si="21"/>
        <v>45731</v>
      </c>
      <c r="D91" s="525">
        <f t="shared" si="22"/>
        <v>45881</v>
      </c>
    </row>
  </sheetData>
  <sheetProtection algorithmName="SHA-512" hashValue="0/Iyq9Qq7BntRKnFVCBG6/wr0tptrBSxQYi+eCxp5+tcUfOfIZsb1cVnPdZ1fZsnX+9oRjQsjW26XepcVJmK6g==" saltValue="E3PRV0ZLSjianCstYutexw==" spinCount="100000" sheet="1" objects="1" scenarios="1"/>
  <mergeCells count="6">
    <mergeCell ref="B16:D16"/>
    <mergeCell ref="B6:G6"/>
    <mergeCell ref="B9:E9"/>
    <mergeCell ref="B3:G3"/>
    <mergeCell ref="B4:G4"/>
    <mergeCell ref="B5:G5"/>
  </mergeCells>
  <pageMargins left="0.7" right="0.7" top="0.75" bottom="0.75" header="0.3" footer="0.3"/>
  <pageSetup orientation="landscape"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86FD7-095B-47C4-A086-1A7C5BD3C80F}">
  <dimension ref="A1:M142"/>
  <sheetViews>
    <sheetView topLeftCell="A42" workbookViewId="0">
      <selection activeCell="C39" sqref="C39"/>
    </sheetView>
  </sheetViews>
  <sheetFormatPr defaultRowHeight="15" x14ac:dyDescent="0.25"/>
  <cols>
    <col min="1" max="1" width="33.85546875" style="12" customWidth="1"/>
    <col min="2" max="2" width="13.5703125" style="12" customWidth="1"/>
    <col min="3" max="3" width="18.7109375" style="12" customWidth="1"/>
    <col min="4" max="4" width="19.42578125" style="12" customWidth="1"/>
    <col min="5" max="5" width="16.28515625" style="12" customWidth="1"/>
    <col min="6" max="6" width="6.28515625" style="12" customWidth="1"/>
    <col min="7" max="7" width="32.42578125" style="12" customWidth="1"/>
    <col min="8" max="8" width="8.42578125" style="565" customWidth="1"/>
    <col min="9" max="9" width="20.7109375" style="12" hidden="1" customWidth="1"/>
    <col min="10" max="10" width="20.42578125" style="12" hidden="1" customWidth="1"/>
    <col min="11" max="11" width="10.5703125" style="12" hidden="1" customWidth="1"/>
    <col min="12" max="12" width="14.28515625" hidden="1" customWidth="1"/>
    <col min="13" max="13" width="11.140625" hidden="1" customWidth="1"/>
  </cols>
  <sheetData>
    <row r="1" spans="1:11" x14ac:dyDescent="0.25">
      <c r="A1" s="10" t="s">
        <v>53</v>
      </c>
      <c r="B1" s="11"/>
      <c r="C1" s="11"/>
      <c r="D1" s="11"/>
      <c r="E1" s="11"/>
      <c r="F1" s="11"/>
      <c r="G1" s="11"/>
      <c r="I1" s="11"/>
      <c r="J1" s="11"/>
      <c r="K1" s="11"/>
    </row>
    <row r="2" spans="1:11" x14ac:dyDescent="0.25">
      <c r="A2" s="25"/>
      <c r="B2" s="25"/>
      <c r="C2" s="25"/>
      <c r="D2"/>
      <c r="E2"/>
      <c r="F2"/>
    </row>
    <row r="3" spans="1:11" x14ac:dyDescent="0.25">
      <c r="A3" s="6" t="s">
        <v>55</v>
      </c>
      <c r="B3" s="604" t="s">
        <v>56</v>
      </c>
      <c r="C3" s="604"/>
      <c r="D3" s="604"/>
      <c r="E3" s="604"/>
      <c r="F3" s="604"/>
      <c r="G3" s="604"/>
      <c r="H3" s="566"/>
    </row>
    <row r="4" spans="1:11" x14ac:dyDescent="0.25">
      <c r="A4" s="18" t="s">
        <v>57</v>
      </c>
      <c r="B4" s="595" t="str">
        <f>'Lance Gaige Duncan'!$B$62</f>
        <v>03/15/2024</v>
      </c>
      <c r="C4" s="595"/>
      <c r="D4" s="595"/>
      <c r="E4" s="595"/>
      <c r="F4" s="595"/>
      <c r="G4" s="595"/>
      <c r="H4" s="567"/>
    </row>
    <row r="5" spans="1:11" x14ac:dyDescent="0.25">
      <c r="A5" s="18" t="s">
        <v>100</v>
      </c>
      <c r="B5" s="618">
        <f>'Lance Gaige Duncan'!B10</f>
        <v>45414</v>
      </c>
      <c r="C5" s="619"/>
      <c r="D5" s="619"/>
      <c r="E5" s="619"/>
      <c r="F5" s="619"/>
      <c r="G5" s="620"/>
      <c r="H5" s="568"/>
    </row>
    <row r="6" spans="1:11" x14ac:dyDescent="0.25">
      <c r="A6" s="18" t="s">
        <v>58</v>
      </c>
      <c r="B6" s="612" t="str">
        <f>'Lance Gaige Duncan'!B$63</f>
        <v>On 05/02/2024 the patient is 0 years, 1 months, and 17 days old</v>
      </c>
      <c r="C6" s="612"/>
      <c r="D6" s="612"/>
      <c r="E6" s="612"/>
      <c r="F6" s="612"/>
      <c r="G6" s="612"/>
      <c r="H6" s="569"/>
    </row>
    <row r="7" spans="1:11" x14ac:dyDescent="0.25">
      <c r="A7" s="11" t="s">
        <v>101</v>
      </c>
      <c r="B7" s="11"/>
      <c r="C7" s="11"/>
      <c r="D7" s="11"/>
      <c r="E7" s="11"/>
      <c r="F7" s="11"/>
      <c r="G7" s="11"/>
    </row>
    <row r="8" spans="1:11" ht="45" x14ac:dyDescent="0.25">
      <c r="A8"/>
      <c r="B8" s="516" t="s">
        <v>102</v>
      </c>
      <c r="C8" s="516" t="s">
        <v>103</v>
      </c>
      <c r="D8" s="516" t="s">
        <v>104</v>
      </c>
      <c r="E8" s="516"/>
    </row>
    <row r="9" spans="1:11" x14ac:dyDescent="0.25">
      <c r="B9" s="617" t="s">
        <v>105</v>
      </c>
      <c r="C9" s="617"/>
      <c r="D9" s="617"/>
      <c r="E9" s="617"/>
    </row>
    <row r="10" spans="1:11" ht="45" x14ac:dyDescent="0.25">
      <c r="B10" s="516" t="s">
        <v>106</v>
      </c>
      <c r="C10" s="516" t="s">
        <v>107</v>
      </c>
      <c r="D10" s="516" t="s">
        <v>108</v>
      </c>
      <c r="E10" s="516"/>
    </row>
    <row r="12" spans="1:11" x14ac:dyDescent="0.25">
      <c r="B12" s="18" t="s">
        <v>109</v>
      </c>
      <c r="C12" s="18" t="s">
        <v>110</v>
      </c>
      <c r="D12" s="576" t="s">
        <v>111</v>
      </c>
    </row>
    <row r="13" spans="1:11" x14ac:dyDescent="0.25">
      <c r="A13" s="18" t="s">
        <v>62</v>
      </c>
      <c r="B13" s="18" t="str">
        <f>'CDSi4.48-COVID19'!$C$21</f>
        <v>6 months</v>
      </c>
      <c r="C13" s="18" t="str">
        <f>'CDSi4.48-COVID19'!$D$21</f>
        <v>6 months</v>
      </c>
      <c r="D13" s="576" t="str">
        <f>'CDSi4.48-COVID19'!$E$21</f>
        <v>n/a</v>
      </c>
      <c r="E13" s="20" t="s">
        <v>124</v>
      </c>
    </row>
    <row r="14" spans="1:11" x14ac:dyDescent="0.25">
      <c r="A14" s="18" t="s">
        <v>125</v>
      </c>
      <c r="B14" s="18"/>
      <c r="C14" s="18"/>
      <c r="D14" s="576"/>
    </row>
    <row r="15" spans="1:11" x14ac:dyDescent="0.25">
      <c r="A15" s="515" t="s">
        <v>35</v>
      </c>
      <c r="B15" s="18" t="str">
        <f>'CDSi4.48-DTaP'!$C$66</f>
        <v>10 weeks</v>
      </c>
      <c r="C15" s="18" t="str">
        <f>'CDSi4.48-DTaP'!$D$66</f>
        <v>4 months</v>
      </c>
      <c r="D15" s="576" t="str">
        <f>'CDSi4.48-DTaP'!$E$66</f>
        <v>5 months + 4 weeks</v>
      </c>
    </row>
    <row r="16" spans="1:11" x14ac:dyDescent="0.25">
      <c r="A16" s="515" t="s">
        <v>112</v>
      </c>
      <c r="B16" s="18" t="str">
        <f>'CDSi4.48-DTaP'!$G$68</f>
        <v>4 weeks</v>
      </c>
      <c r="C16" s="18" t="str">
        <f>'CDSi4.48-DTaP'!$H$68</f>
        <v>8 weeks</v>
      </c>
      <c r="D16" s="576" t="str">
        <f>'CDSi4.48-DTaP'!$I$68</f>
        <v>13 weeks</v>
      </c>
    </row>
    <row r="17" spans="1:5" x14ac:dyDescent="0.25">
      <c r="A17" s="18" t="s">
        <v>64</v>
      </c>
      <c r="B17" s="18" t="str">
        <f>'CDSi4.48-HepA'!$C$19</f>
        <v>12 months</v>
      </c>
      <c r="C17" s="18" t="str">
        <f>'CDSi4.48-HepA'!$D$19</f>
        <v>12 months</v>
      </c>
      <c r="D17" s="576" t="str">
        <f>'CDSi4.48-HepA'!$E$19</f>
        <v>24 months + 4 weeks</v>
      </c>
      <c r="E17" s="20" t="s">
        <v>124</v>
      </c>
    </row>
    <row r="18" spans="1:5" x14ac:dyDescent="0.25">
      <c r="A18" s="18" t="s">
        <v>126</v>
      </c>
      <c r="B18" s="614"/>
      <c r="C18" s="615"/>
      <c r="D18" s="616"/>
    </row>
    <row r="19" spans="1:5" x14ac:dyDescent="0.25">
      <c r="A19" s="515" t="s">
        <v>35</v>
      </c>
      <c r="B19" s="18" t="str">
        <f>'CDSi4.48-HepB'!$C$97</f>
        <v>24 weeks</v>
      </c>
      <c r="C19" s="18" t="str">
        <f>'CDSi4.48-HepB'!$D$97</f>
        <v>6 months</v>
      </c>
      <c r="D19" s="576" t="str">
        <f>'CDSi4.48-HepB'!$E$97</f>
        <v>19 months + 4 weeks</v>
      </c>
    </row>
    <row r="20" spans="1:5" x14ac:dyDescent="0.25">
      <c r="A20" s="515" t="s">
        <v>112</v>
      </c>
      <c r="B20" s="18" t="str">
        <f>'CDSi4.48-HepB'!$G$99</f>
        <v>8 weeks</v>
      </c>
      <c r="C20" s="18" t="str">
        <f>'CDSi4.48-HepB'!$H$99</f>
        <v>8 weeks</v>
      </c>
      <c r="D20" s="576" t="str">
        <f>'CDSi4.48-HepB'!$I$99</f>
        <v>18 months + 4 weeks</v>
      </c>
    </row>
    <row r="21" spans="1:5" x14ac:dyDescent="0.25">
      <c r="A21" s="18" t="s">
        <v>127</v>
      </c>
      <c r="B21" s="614"/>
      <c r="C21" s="615"/>
      <c r="D21" s="616"/>
    </row>
    <row r="22" spans="1:5" x14ac:dyDescent="0.25">
      <c r="A22" s="515" t="s">
        <v>35</v>
      </c>
      <c r="B22" s="18" t="str">
        <f>'CDSi4.48-Hib'!$C$55</f>
        <v>10 weeks</v>
      </c>
      <c r="C22" s="18" t="str">
        <f>'CDSi4.48-Hib'!$D$55</f>
        <v>4 months</v>
      </c>
      <c r="D22" s="576" t="str">
        <f>'CDSi4.48-Hib'!$E$55</f>
        <v>5 months + 4 weeks</v>
      </c>
    </row>
    <row r="23" spans="1:5" x14ac:dyDescent="0.25">
      <c r="A23" s="515" t="s">
        <v>112</v>
      </c>
      <c r="B23" s="18" t="str">
        <f>'CDSi4.48-Hib'!$G$57</f>
        <v>4 weeks</v>
      </c>
      <c r="C23" s="18" t="str">
        <f>'CDSi4.48-Hib'!$H$57</f>
        <v>8 weeks</v>
      </c>
      <c r="D23" s="576" t="str">
        <f>'CDSi4.48-Hib'!$I$57</f>
        <v>16 weeks</v>
      </c>
    </row>
    <row r="24" spans="1:5" x14ac:dyDescent="0.25">
      <c r="A24" s="18" t="s">
        <v>67</v>
      </c>
      <c r="B24" s="18" t="str">
        <f>'CDSi4.48-Influenza'!$C$20</f>
        <v>6 months</v>
      </c>
      <c r="C24" s="18" t="str">
        <f>'CDSi4.48-Influenza'!$D$20</f>
        <v>6 months</v>
      </c>
      <c r="D24" s="576" t="str">
        <f>'CDSi4.48-Influenza'!$E$20</f>
        <v>n/a</v>
      </c>
      <c r="E24" s="20" t="s">
        <v>124</v>
      </c>
    </row>
    <row r="25" spans="1:5" x14ac:dyDescent="0.25">
      <c r="A25" s="18" t="s">
        <v>68</v>
      </c>
      <c r="B25" s="18" t="str">
        <f>'CDSi4.48-MMR'!$C$19</f>
        <v>12 months</v>
      </c>
      <c r="C25" s="18" t="str">
        <f>'CDSi4.48-MMR'!$D$19</f>
        <v>12 months</v>
      </c>
      <c r="D25" s="576" t="str">
        <f>'CDSi4.48-MMR'!$E$19</f>
        <v>16 months + 4 weeks</v>
      </c>
      <c r="E25" s="20" t="s">
        <v>124</v>
      </c>
    </row>
    <row r="26" spans="1:5" x14ac:dyDescent="0.25">
      <c r="A26" s="18" t="s">
        <v>128</v>
      </c>
      <c r="B26" s="614"/>
      <c r="C26" s="615"/>
      <c r="D26" s="616"/>
    </row>
    <row r="27" spans="1:5" x14ac:dyDescent="0.25">
      <c r="A27" s="515" t="s">
        <v>35</v>
      </c>
      <c r="B27" s="18" t="str">
        <f>'CDSi4.48-Pneumococcal'!$C$47</f>
        <v>10 weeks</v>
      </c>
      <c r="C27" s="18" t="str">
        <f>'CDSi4.48-Pneumococcal'!$D$47</f>
        <v>4 months</v>
      </c>
      <c r="D27" s="576" t="str">
        <f>'CDSi4.48-Pneumococcal'!$E$47</f>
        <v>5 months + 4 weeks</v>
      </c>
    </row>
    <row r="28" spans="1:5" x14ac:dyDescent="0.25">
      <c r="A28" s="515" t="s">
        <v>112</v>
      </c>
      <c r="B28" s="18" t="str">
        <f>'CDSi4.48-Pneumococcal'!$G$49</f>
        <v>4 weeks</v>
      </c>
      <c r="C28" s="18" t="str">
        <f>'CDSi4.48-Pneumococcal'!$H$49</f>
        <v>8 weeks</v>
      </c>
      <c r="D28" s="576" t="str">
        <f>'CDSi4.48-Pneumococcal'!$I$49</f>
        <v>13 weeks</v>
      </c>
    </row>
    <row r="29" spans="1:5" x14ac:dyDescent="0.25">
      <c r="A29" s="18" t="s">
        <v>129</v>
      </c>
      <c r="B29" s="614"/>
      <c r="C29" s="615"/>
      <c r="D29" s="616"/>
    </row>
    <row r="30" spans="1:5" x14ac:dyDescent="0.25">
      <c r="A30" s="515" t="s">
        <v>35</v>
      </c>
      <c r="B30" s="18" t="str">
        <f>'CDSi4.48-Polio'!$C$54</f>
        <v>10 weeks</v>
      </c>
      <c r="C30" s="18" t="str">
        <f>'CDSi4.48-Polio'!$D$54</f>
        <v>4 months</v>
      </c>
      <c r="D30" s="576" t="str">
        <f>'CDSi4.48-Polio'!$E$54</f>
        <v>5 months + 4 weeks</v>
      </c>
    </row>
    <row r="31" spans="1:5" x14ac:dyDescent="0.25">
      <c r="A31" s="515" t="s">
        <v>112</v>
      </c>
      <c r="B31" s="18" t="str">
        <f>'CDSi4.48-Polio'!$G$56</f>
        <v>4 weeks</v>
      </c>
      <c r="C31" s="18" t="str">
        <f>'CDSi4.48-Polio'!$H$56</f>
        <v>8 weeks</v>
      </c>
      <c r="D31" s="576" t="str">
        <f>'CDSi4.48-Polio'!$I$56</f>
        <v>13 weeks</v>
      </c>
    </row>
    <row r="32" spans="1:5" x14ac:dyDescent="0.25">
      <c r="A32" s="18" t="s">
        <v>130</v>
      </c>
      <c r="B32" s="614"/>
      <c r="C32" s="615"/>
      <c r="D32" s="616"/>
    </row>
    <row r="33" spans="1:11" x14ac:dyDescent="0.25">
      <c r="A33" s="515" t="s">
        <v>35</v>
      </c>
      <c r="B33" s="18" t="str">
        <f>'CDSi4.48-Rotavirus'!$C$43</f>
        <v>10 weeks</v>
      </c>
      <c r="C33" s="18" t="str">
        <f>'CDSi4.48-Rotavirus'!$D$43</f>
        <v>4 months</v>
      </c>
      <c r="D33" s="576" t="str">
        <f>'CDSi4.48-Rotavirus'!$E$43</f>
        <v>5 months + 4 weeks</v>
      </c>
    </row>
    <row r="34" spans="1:11" x14ac:dyDescent="0.25">
      <c r="A34" s="515" t="s">
        <v>112</v>
      </c>
      <c r="B34" s="18" t="str">
        <f>'CDSi4.48-Rotavirus'!$G$45</f>
        <v>4 weeks</v>
      </c>
      <c r="C34" s="18" t="str">
        <f>'CDSi4.48-Rotavirus'!$H$45</f>
        <v>8 weeks</v>
      </c>
      <c r="D34" s="576" t="str">
        <f>'CDSi4.48-Rotavirus'!$I$45</f>
        <v>13 weeks</v>
      </c>
    </row>
    <row r="35" spans="1:11" x14ac:dyDescent="0.25">
      <c r="A35" s="18" t="s">
        <v>72</v>
      </c>
      <c r="B35" s="18" t="str">
        <f>'CDSi4.48-Varicella chldhd2-dose'!$C$19</f>
        <v>12 months</v>
      </c>
      <c r="C35" s="18" t="str">
        <f>'CDSi4.48-Varicella chldhd2-dose'!$D$19</f>
        <v>12 months</v>
      </c>
      <c r="D35" s="576" t="str">
        <f>'CDSi4.48-Varicella chldhd2-dose'!$E$19</f>
        <v>16 months + 4 weeks</v>
      </c>
      <c r="E35" s="20" t="s">
        <v>124</v>
      </c>
    </row>
    <row r="37" spans="1:11" x14ac:dyDescent="0.25">
      <c r="A37" s="11" t="s">
        <v>113</v>
      </c>
      <c r="B37" s="11"/>
      <c r="C37" s="11"/>
      <c r="D37" s="11"/>
      <c r="E37" s="11"/>
      <c r="F37" s="11"/>
      <c r="G37" s="11"/>
    </row>
    <row r="38" spans="1:11" x14ac:dyDescent="0.25">
      <c r="A38" s="518" t="s">
        <v>114</v>
      </c>
      <c r="B38" s="519"/>
      <c r="C38" s="519"/>
      <c r="D38" s="519"/>
      <c r="E38" s="519"/>
      <c r="F38" s="519"/>
      <c r="G38" s="519"/>
    </row>
    <row r="39" spans="1:11" x14ac:dyDescent="0.25">
      <c r="A39"/>
      <c r="B39" s="15" t="s">
        <v>115</v>
      </c>
      <c r="C39" s="15" t="s">
        <v>116</v>
      </c>
      <c r="D39" s="15" t="s">
        <v>117</v>
      </c>
      <c r="E39" s="15" t="s">
        <v>118</v>
      </c>
      <c r="F39" s="15" t="s">
        <v>119</v>
      </c>
      <c r="G39" s="15" t="s">
        <v>120</v>
      </c>
      <c r="H39" s="570"/>
      <c r="K39"/>
    </row>
    <row r="40" spans="1:11" x14ac:dyDescent="0.25">
      <c r="A40" s="12" t="str">
        <f>$A$13</f>
        <v>COVID</v>
      </c>
      <c r="B40" s="12" t="str">
        <f>MID(B13,1,FIND(" ",B13,1))</f>
        <v xml:space="preserve">6 </v>
      </c>
      <c r="C40" s="12" t="str">
        <f>TRIM(IF(LEN(B13)-LEN(SUBSTITUTE(B13," ",""))&gt;1,MID(B13,FIND(" ",B13,1)+1,IF(LEN(B13)-LEN(SUBSTITUTE(B13," ",""))&gt;1,FIND(" ",B13,FIND(" ",B13,1)+1),"1 SPABE")-FIND(" ",B13,1)),MID(B13,FIND(" ",B13,1)+1,LEN(B13))))</f>
        <v>months</v>
      </c>
      <c r="D40" s="12" t="str">
        <f t="shared" ref="D40:D63" si="0">IF(LEN(B13)-LEN(SUBSTITUTE(B13," ",""))&gt;1,MID(B13,IF(LEN(B13)-LEN(SUBSTITUTE(B13," ",""))&gt;1,FIND(" ",B13,FIND(" ",B13,1)+1),"1 SPACE")+1,1),"")</f>
        <v/>
      </c>
      <c r="E40" s="12" t="str">
        <f>IF(LEN(B13)=1,MID(B13,FIND(" ",B13,FIND(" ",B13,FIND(" ",B13,1)+1)+1)+1,FIND(" ",B13,FIND(" ",B13,FIND(" ",B13,FIND(" ",B13,1)+1)+1)+1)-FIND(" ",B13,FIND(" ",B13,FIND(" ",B13,1)+1)+1)),"")</f>
        <v/>
      </c>
      <c r="F40" s="12" t="str">
        <f>IF(LEN(D40)=1,MID(B13,FIND(" ",B13,FIND(" ",B13,FIND(" ",B13,FIND(" ",B13,1)+1)+1)+1)+1,10),"")</f>
        <v/>
      </c>
      <c r="G40" s="12">
        <f>IF(F40="days",_xlfn.CONCAT(D40,E40),IF(F40="weeks",_xlfn.CONCAT(D40,E40*7),0))</f>
        <v>0</v>
      </c>
      <c r="K40"/>
    </row>
    <row r="41" spans="1:11" x14ac:dyDescent="0.25">
      <c r="A41" s="12" t="str">
        <f>$A$14</f>
        <v>DTaP, Tdap or Td  #2</v>
      </c>
      <c r="B41" s="517"/>
      <c r="C41" s="517"/>
      <c r="D41" s="517"/>
      <c r="E41" s="517"/>
      <c r="F41" s="517"/>
      <c r="G41" s="517"/>
      <c r="K41"/>
    </row>
    <row r="42" spans="1:11" x14ac:dyDescent="0.25">
      <c r="A42" s="13" t="str">
        <f>$A$19</f>
        <v>Age</v>
      </c>
      <c r="B42" s="12" t="str">
        <f t="shared" ref="B42:B62" si="1">MID(B15,1,FIND(" ",B15,1))</f>
        <v xml:space="preserve">10 </v>
      </c>
      <c r="C42" s="12" t="str">
        <f t="shared" ref="C42:C62" si="2">TRIM(IF(LEN(B15)-LEN(SUBSTITUTE(B15," ",""))&gt;1,MID(B15,FIND(" ",B15,1)+1,IF(LEN(B15)-LEN(SUBSTITUTE(B15," ",""))&gt;1,FIND(" ",B15,FIND(" ",B15,1)+1),"1 SPABE")-FIND(" ",B15,1)),MID(B15,FIND(" ",B15,1)+1,LEN(B15))))</f>
        <v>weeks</v>
      </c>
      <c r="D42" s="12" t="str">
        <f t="shared" si="0"/>
        <v/>
      </c>
      <c r="E42" s="12" t="str">
        <f t="shared" ref="E42:E62" si="3">IF(LEN(B15)=1,MID(B15,FIND(" ",B15,FIND(" ",B15,FIND(" ",B15,1)+1)+1)+1,FIND(" ",B15,FIND(" ",B15,FIND(" ",B15,FIND(" ",B15,1)+1)+1)+1)-FIND(" ",B15,FIND(" ",B15,FIND(" ",B15,1)+1)+1)),"")</f>
        <v/>
      </c>
      <c r="F42" s="12" t="str">
        <f t="shared" ref="F42:F62" si="4">IF(LEN(D42)=1,MID(B15,FIND(" ",B15,FIND(" ",B15,FIND(" ",B15,FIND(" ",B15,1)+1)+1)+1)+1,10),"")</f>
        <v/>
      </c>
      <c r="G42" s="12">
        <f t="shared" ref="G42:G62" si="5">IF(F42="days",_xlfn.CONCAT(D42,E42),IF(F42="weeks",_xlfn.CONCAT(D42,E42*7),0))</f>
        <v>0</v>
      </c>
      <c r="K42"/>
    </row>
    <row r="43" spans="1:11" x14ac:dyDescent="0.25">
      <c r="A43" s="13" t="str">
        <f>$A$20</f>
        <v>Interval</v>
      </c>
      <c r="B43" s="12" t="str">
        <f t="shared" si="1"/>
        <v xml:space="preserve">4 </v>
      </c>
      <c r="C43" s="12" t="str">
        <f t="shared" si="2"/>
        <v>weeks</v>
      </c>
      <c r="D43" s="12" t="str">
        <f t="shared" si="0"/>
        <v/>
      </c>
      <c r="E43" s="12" t="str">
        <f t="shared" si="3"/>
        <v/>
      </c>
      <c r="F43" s="12" t="str">
        <f t="shared" si="4"/>
        <v/>
      </c>
      <c r="G43" s="12">
        <f t="shared" si="5"/>
        <v>0</v>
      </c>
      <c r="K43"/>
    </row>
    <row r="44" spans="1:11" x14ac:dyDescent="0.25">
      <c r="A44" s="12" t="str">
        <f>$A$17</f>
        <v xml:space="preserve">HepA                 </v>
      </c>
      <c r="B44" s="12" t="str">
        <f t="shared" si="1"/>
        <v xml:space="preserve">12 </v>
      </c>
      <c r="C44" s="12" t="str">
        <f t="shared" si="2"/>
        <v>months</v>
      </c>
      <c r="D44" s="12" t="str">
        <f t="shared" si="0"/>
        <v/>
      </c>
      <c r="E44" s="12" t="str">
        <f t="shared" si="3"/>
        <v/>
      </c>
      <c r="F44" s="12" t="str">
        <f t="shared" si="4"/>
        <v/>
      </c>
      <c r="G44" s="12">
        <f t="shared" si="5"/>
        <v>0</v>
      </c>
      <c r="K44"/>
    </row>
    <row r="45" spans="1:11" x14ac:dyDescent="0.25">
      <c r="A45" s="12" t="str">
        <f>$A$18</f>
        <v>HepB #3</v>
      </c>
      <c r="B45" s="517"/>
      <c r="C45" s="517"/>
      <c r="D45" s="517"/>
      <c r="E45" s="517"/>
      <c r="F45" s="517"/>
      <c r="G45" s="517"/>
      <c r="K45"/>
    </row>
    <row r="46" spans="1:11" x14ac:dyDescent="0.25">
      <c r="A46" s="13" t="str">
        <f>$A$19</f>
        <v>Age</v>
      </c>
      <c r="B46" s="12" t="str">
        <f t="shared" si="1"/>
        <v xml:space="preserve">24 </v>
      </c>
      <c r="C46" s="12" t="str">
        <f>TRIM(IF(LEN(B19)-LEN(SUBSTITUTE(B19," ",""))&gt;1,MID(B19,FIND(" ",B19,1)+1,IF(LEN(B19)-LEN(SUBSTITUTE(B19," ",""))&gt;1,FIND(" ",B19,FIND(" ",B19,1)+1),"1 SPABE")-FIND(" ",B19,1)),MID(B19,FIND(" ",B19,1)+1,LEN(B19))))</f>
        <v>weeks</v>
      </c>
      <c r="D46" s="12" t="str">
        <f t="shared" si="0"/>
        <v/>
      </c>
      <c r="E46" s="12" t="str">
        <f t="shared" si="3"/>
        <v/>
      </c>
      <c r="F46" s="12" t="str">
        <f t="shared" si="4"/>
        <v/>
      </c>
      <c r="G46" s="12">
        <f t="shared" si="5"/>
        <v>0</v>
      </c>
      <c r="K46"/>
    </row>
    <row r="47" spans="1:11" x14ac:dyDescent="0.25">
      <c r="A47" s="13" t="str">
        <f>$A$20</f>
        <v>Interval</v>
      </c>
      <c r="B47" s="12" t="str">
        <f t="shared" si="1"/>
        <v xml:space="preserve">8 </v>
      </c>
      <c r="C47" s="12" t="str">
        <f>TRIM(IF(LEN(B20)-LEN(SUBSTITUTE(B20," ",""))&gt;1,MID(B20,FIND(" ",B20,1)+1,IF(LEN(B20)-LEN(SUBSTITUTE(B20," ",""))&gt;1,FIND(" ",B20,FIND(" ",B20,1)+1),"1 SPABE")-FIND(" ",B20,1)),MID(B20,FIND(" ",B20,1)+1,LEN(B20))))</f>
        <v>weeks</v>
      </c>
      <c r="D47" s="12" t="str">
        <f t="shared" si="0"/>
        <v/>
      </c>
      <c r="E47" s="12" t="str">
        <f t="shared" si="3"/>
        <v/>
      </c>
      <c r="F47" s="12" t="str">
        <f t="shared" si="4"/>
        <v/>
      </c>
      <c r="G47" s="12">
        <f t="shared" si="5"/>
        <v>0</v>
      </c>
      <c r="K47"/>
    </row>
    <row r="48" spans="1:11" x14ac:dyDescent="0.25">
      <c r="A48" s="12" t="str">
        <f>$A$21</f>
        <v xml:space="preserve">Hib #2 </v>
      </c>
      <c r="B48" s="517"/>
      <c r="C48" s="517"/>
      <c r="D48" s="517"/>
      <c r="E48" s="517"/>
      <c r="F48" s="517"/>
      <c r="G48" s="517"/>
      <c r="K48"/>
    </row>
    <row r="49" spans="1:11" x14ac:dyDescent="0.25">
      <c r="A49" s="13" t="str">
        <f>$A$19</f>
        <v>Age</v>
      </c>
      <c r="B49" s="12" t="str">
        <f t="shared" si="1"/>
        <v xml:space="preserve">10 </v>
      </c>
      <c r="C49" s="12" t="str">
        <f t="shared" si="2"/>
        <v>weeks</v>
      </c>
      <c r="D49" s="12" t="str">
        <f t="shared" si="0"/>
        <v/>
      </c>
      <c r="E49" s="12" t="str">
        <f t="shared" si="3"/>
        <v/>
      </c>
      <c r="F49" s="12" t="str">
        <f t="shared" si="4"/>
        <v/>
      </c>
      <c r="G49" s="12">
        <f t="shared" si="5"/>
        <v>0</v>
      </c>
      <c r="K49"/>
    </row>
    <row r="50" spans="1:11" x14ac:dyDescent="0.25">
      <c r="A50" s="13" t="str">
        <f>$A$20</f>
        <v>Interval</v>
      </c>
      <c r="B50" s="12" t="str">
        <f t="shared" si="1"/>
        <v xml:space="preserve">4 </v>
      </c>
      <c r="C50" s="12" t="str">
        <f t="shared" si="2"/>
        <v>weeks</v>
      </c>
      <c r="D50" s="12" t="str">
        <f t="shared" si="0"/>
        <v/>
      </c>
      <c r="E50" s="12" t="str">
        <f t="shared" si="3"/>
        <v/>
      </c>
      <c r="F50" s="12" t="str">
        <f t="shared" si="4"/>
        <v/>
      </c>
      <c r="G50" s="12">
        <f t="shared" si="5"/>
        <v>0</v>
      </c>
      <c r="K50"/>
    </row>
    <row r="51" spans="1:11" x14ac:dyDescent="0.25">
      <c r="A51" s="12" t="str">
        <f>$A$24</f>
        <v xml:space="preserve">Influenza            </v>
      </c>
      <c r="B51" s="12" t="str">
        <f t="shared" si="1"/>
        <v xml:space="preserve">6 </v>
      </c>
      <c r="C51" s="12" t="str">
        <f t="shared" si="2"/>
        <v>months</v>
      </c>
      <c r="D51" s="12" t="str">
        <f t="shared" si="0"/>
        <v/>
      </c>
      <c r="E51" s="12" t="str">
        <f t="shared" si="3"/>
        <v/>
      </c>
      <c r="F51" s="12" t="str">
        <f t="shared" si="4"/>
        <v/>
      </c>
      <c r="G51" s="12">
        <f t="shared" si="5"/>
        <v>0</v>
      </c>
      <c r="K51"/>
    </row>
    <row r="52" spans="1:11" x14ac:dyDescent="0.25">
      <c r="A52" s="12" t="str">
        <f>$A$25</f>
        <v xml:space="preserve">MMR                  </v>
      </c>
      <c r="B52" s="12" t="str">
        <f t="shared" si="1"/>
        <v xml:space="preserve">12 </v>
      </c>
      <c r="C52" s="12" t="str">
        <f t="shared" si="2"/>
        <v>months</v>
      </c>
      <c r="D52" s="12" t="str">
        <f t="shared" si="0"/>
        <v/>
      </c>
      <c r="E52" s="12" t="str">
        <f t="shared" si="3"/>
        <v/>
      </c>
      <c r="F52" s="12" t="str">
        <f t="shared" si="4"/>
        <v/>
      </c>
      <c r="G52" s="12">
        <f t="shared" si="5"/>
        <v>0</v>
      </c>
      <c r="K52"/>
    </row>
    <row r="53" spans="1:11" x14ac:dyDescent="0.25">
      <c r="A53" s="12" t="str">
        <f>$A$26</f>
        <v>Pneumococcal #2</v>
      </c>
      <c r="B53" s="517"/>
      <c r="C53" s="517"/>
      <c r="D53" s="517"/>
      <c r="E53" s="517"/>
      <c r="F53" s="517"/>
      <c r="G53" s="517"/>
      <c r="K53"/>
    </row>
    <row r="54" spans="1:11" x14ac:dyDescent="0.25">
      <c r="A54" s="13" t="str">
        <f>$A$19</f>
        <v>Age</v>
      </c>
      <c r="B54" s="12" t="str">
        <f t="shared" si="1"/>
        <v xml:space="preserve">10 </v>
      </c>
      <c r="C54" s="12" t="str">
        <f t="shared" si="2"/>
        <v>weeks</v>
      </c>
      <c r="D54" s="12" t="str">
        <f t="shared" si="0"/>
        <v/>
      </c>
      <c r="E54" s="12" t="str">
        <f t="shared" si="3"/>
        <v/>
      </c>
      <c r="F54" s="12" t="str">
        <f t="shared" si="4"/>
        <v/>
      </c>
      <c r="G54" s="12">
        <f t="shared" si="5"/>
        <v>0</v>
      </c>
      <c r="K54"/>
    </row>
    <row r="55" spans="1:11" x14ac:dyDescent="0.25">
      <c r="A55" s="13" t="str">
        <f>$A$20</f>
        <v>Interval</v>
      </c>
      <c r="B55" s="12" t="str">
        <f t="shared" si="1"/>
        <v xml:space="preserve">4 </v>
      </c>
      <c r="C55" s="12" t="str">
        <f t="shared" si="2"/>
        <v>weeks</v>
      </c>
      <c r="D55" s="12" t="str">
        <f t="shared" si="0"/>
        <v/>
      </c>
      <c r="E55" s="12" t="str">
        <f t="shared" si="3"/>
        <v/>
      </c>
      <c r="F55" s="12" t="str">
        <f t="shared" si="4"/>
        <v/>
      </c>
      <c r="G55" s="12">
        <f t="shared" si="5"/>
        <v>0</v>
      </c>
      <c r="K55"/>
    </row>
    <row r="56" spans="1:11" x14ac:dyDescent="0.25">
      <c r="A56" s="12" t="str">
        <f>$A$29</f>
        <v>Polio #2</v>
      </c>
      <c r="B56" s="517"/>
      <c r="C56" s="517"/>
      <c r="D56" s="517"/>
      <c r="E56" s="517"/>
      <c r="F56" s="517"/>
      <c r="G56" s="517"/>
      <c r="K56"/>
    </row>
    <row r="57" spans="1:11" x14ac:dyDescent="0.25">
      <c r="A57" s="13" t="str">
        <f>$A$19</f>
        <v>Age</v>
      </c>
      <c r="B57" s="12" t="str">
        <f t="shared" si="1"/>
        <v xml:space="preserve">10 </v>
      </c>
      <c r="C57" s="12" t="str">
        <f t="shared" si="2"/>
        <v>weeks</v>
      </c>
      <c r="D57" s="12" t="str">
        <f t="shared" si="0"/>
        <v/>
      </c>
      <c r="E57" s="12" t="str">
        <f t="shared" si="3"/>
        <v/>
      </c>
      <c r="F57" s="12" t="str">
        <f t="shared" si="4"/>
        <v/>
      </c>
      <c r="G57" s="12">
        <f t="shared" si="5"/>
        <v>0</v>
      </c>
      <c r="K57"/>
    </row>
    <row r="58" spans="1:11" x14ac:dyDescent="0.25">
      <c r="A58" s="13" t="str">
        <f>$A$20</f>
        <v>Interval</v>
      </c>
      <c r="B58" s="12" t="str">
        <f t="shared" si="1"/>
        <v xml:space="preserve">4 </v>
      </c>
      <c r="C58" s="12" t="str">
        <f t="shared" si="2"/>
        <v>weeks</v>
      </c>
      <c r="D58" s="12" t="str">
        <f t="shared" si="0"/>
        <v/>
      </c>
      <c r="E58" s="12" t="str">
        <f t="shared" si="3"/>
        <v/>
      </c>
      <c r="F58" s="12" t="str">
        <f t="shared" si="4"/>
        <v/>
      </c>
      <c r="G58" s="12">
        <f t="shared" si="5"/>
        <v>0</v>
      </c>
      <c r="K58"/>
    </row>
    <row r="59" spans="1:11" x14ac:dyDescent="0.25">
      <c r="A59" s="12" t="str">
        <f>$A$32</f>
        <v>Rotavirus #2</v>
      </c>
      <c r="B59" s="517"/>
      <c r="C59" s="517"/>
      <c r="D59" s="517"/>
      <c r="E59" s="517"/>
      <c r="F59" s="517"/>
      <c r="G59" s="517"/>
      <c r="K59"/>
    </row>
    <row r="60" spans="1:11" x14ac:dyDescent="0.25">
      <c r="A60" s="13" t="str">
        <f>$A$19</f>
        <v>Age</v>
      </c>
      <c r="B60" s="12" t="str">
        <f t="shared" si="1"/>
        <v xml:space="preserve">10 </v>
      </c>
      <c r="C60" s="12" t="str">
        <f t="shared" si="2"/>
        <v>weeks</v>
      </c>
      <c r="D60" s="12" t="str">
        <f t="shared" si="0"/>
        <v/>
      </c>
      <c r="E60" s="12" t="str">
        <f t="shared" si="3"/>
        <v/>
      </c>
      <c r="F60" s="12" t="str">
        <f t="shared" si="4"/>
        <v/>
      </c>
      <c r="G60" s="12">
        <f t="shared" si="5"/>
        <v>0</v>
      </c>
      <c r="K60"/>
    </row>
    <row r="61" spans="1:11" x14ac:dyDescent="0.25">
      <c r="A61" s="13" t="str">
        <f>$A$20</f>
        <v>Interval</v>
      </c>
      <c r="B61" s="12" t="str">
        <f t="shared" si="1"/>
        <v xml:space="preserve">4 </v>
      </c>
      <c r="C61" s="12" t="str">
        <f t="shared" si="2"/>
        <v>weeks</v>
      </c>
      <c r="D61" s="12" t="str">
        <f t="shared" si="0"/>
        <v/>
      </c>
      <c r="E61" s="12" t="str">
        <f t="shared" si="3"/>
        <v/>
      </c>
      <c r="F61" s="12" t="str">
        <f t="shared" si="4"/>
        <v/>
      </c>
      <c r="G61" s="12">
        <f t="shared" si="5"/>
        <v>0</v>
      </c>
      <c r="K61"/>
    </row>
    <row r="62" spans="1:11" x14ac:dyDescent="0.25">
      <c r="A62" s="12" t="str">
        <f>$A$35</f>
        <v xml:space="preserve">Varicella            </v>
      </c>
      <c r="B62" s="12" t="str">
        <f t="shared" si="1"/>
        <v xml:space="preserve">12 </v>
      </c>
      <c r="C62" s="12" t="str">
        <f t="shared" si="2"/>
        <v>months</v>
      </c>
      <c r="D62" s="12" t="str">
        <f t="shared" si="0"/>
        <v/>
      </c>
      <c r="E62" s="12" t="str">
        <f t="shared" si="3"/>
        <v/>
      </c>
      <c r="F62" s="12" t="str">
        <f t="shared" si="4"/>
        <v/>
      </c>
      <c r="G62" s="12">
        <f t="shared" si="5"/>
        <v>0</v>
      </c>
      <c r="K62"/>
    </row>
    <row r="63" spans="1:11" x14ac:dyDescent="0.25">
      <c r="D63" s="12" t="str">
        <f t="shared" si="0"/>
        <v/>
      </c>
      <c r="K63"/>
    </row>
    <row r="64" spans="1:11" x14ac:dyDescent="0.25">
      <c r="A64" s="518" t="s">
        <v>121</v>
      </c>
      <c r="B64" s="519"/>
      <c r="C64" s="519"/>
      <c r="D64" s="519"/>
      <c r="E64" s="519"/>
      <c r="F64" s="519"/>
      <c r="G64" s="519"/>
    </row>
    <row r="65" spans="1:8" x14ac:dyDescent="0.25">
      <c r="B65" s="520" t="str">
        <f t="shared" ref="B65:G65" si="6">B39</f>
        <v>1st Number</v>
      </c>
      <c r="C65" s="520" t="str">
        <f t="shared" si="6"/>
        <v>1st Period</v>
      </c>
      <c r="D65" s="520" t="str">
        <f t="shared" si="6"/>
        <v>Operation</v>
      </c>
      <c r="E65" s="520" t="str">
        <f t="shared" si="6"/>
        <v>2nd Number</v>
      </c>
      <c r="F65" s="520" t="str">
        <f t="shared" si="6"/>
        <v>2nd Period</v>
      </c>
      <c r="G65" s="520" t="str">
        <f t="shared" si="6"/>
        <v>Day Adjustment</v>
      </c>
    </row>
    <row r="66" spans="1:8" x14ac:dyDescent="0.25">
      <c r="A66" s="12" t="str">
        <f>$A$13</f>
        <v>COVID</v>
      </c>
      <c r="B66" s="12" t="str">
        <f>MID(C13,1,FIND(" ",C13,1))</f>
        <v xml:space="preserve">6 </v>
      </c>
      <c r="C66" t="str">
        <f>TRIM(IF(LEN(C13)-LEN(SUBSTITUTE(C13," ",""))&gt;1,MID(C13,FIND(" ",C13,1)+1,IF(LEN(C13)-LEN(SUBSTITUTE(C13," ",""))&gt;1,FIND(" ",C13,FIND(" ",C13,1)+1),"1 SPACE")-FIND(" ",C13,1)),MID(C13,FIND(" ",C13,1)+1,LEN(C13))))</f>
        <v>months</v>
      </c>
      <c r="D66" t="str">
        <f>IF(LEN(C13)-LEN(SUBSTITUTE(C13," ",""))&gt;1,MID(C13,IF(LEN(C13)-LEN(SUBSTITUTE(C13," ",""))&gt;1,FIND(" ",C13,FIND(" ",C13,1)+1),"1 SPACE")+1,1),"")</f>
        <v/>
      </c>
      <c r="E66"/>
      <c r="F66" t="str">
        <f>IF(LEN(D66)=1,MID(C13,FIND(" ",C13,FIND(" ",C13,FIND(" ",C13,FIND(" ",C13,1)+1)+1)+1)+1,10),"")</f>
        <v/>
      </c>
      <c r="G66" s="12">
        <f>IF(F66="days",_xlfn.CONCAT(D66,E66),IF(F66="weeks",_xlfn.CONCAT(D66,E66*7),0))</f>
        <v>0</v>
      </c>
    </row>
    <row r="67" spans="1:8" x14ac:dyDescent="0.25">
      <c r="A67" s="12" t="str">
        <f>$A$14</f>
        <v>DTaP, Tdap or Td  #2</v>
      </c>
      <c r="B67" s="517"/>
      <c r="C67" s="517"/>
      <c r="D67" s="517"/>
      <c r="E67" s="517"/>
      <c r="F67" s="517"/>
      <c r="G67" s="517"/>
    </row>
    <row r="68" spans="1:8" x14ac:dyDescent="0.25">
      <c r="A68" s="13" t="str">
        <f>$A$19</f>
        <v>Age</v>
      </c>
      <c r="B68" s="12" t="str">
        <f t="shared" ref="B68:B87" si="7">MID(C15,1,FIND(" ",C15,1))</f>
        <v xml:space="preserve">4 </v>
      </c>
      <c r="C68" t="str">
        <f t="shared" ref="C68:C87" si="8">TRIM(IF(LEN(C15)-LEN(SUBSTITUTE(C15," ",""))&gt;1,MID(C15,FIND(" ",C15,1)+1,IF(LEN(C15)-LEN(SUBSTITUTE(C15," ",""))&gt;1,FIND(" ",C15,FIND(" ",C15,1)+1),"1 SPACE")-FIND(" ",C15,1)),MID(C15,FIND(" ",C15,1)+1,LEN(C15))))</f>
        <v>months</v>
      </c>
      <c r="D68" t="str">
        <f t="shared" ref="D68:D88" si="9">IF(LEN(C15)-LEN(SUBSTITUTE(C15," ",""))&gt;1,MID(C15,IF(LEN(C15)-LEN(SUBSTITUTE(C15," ",""))&gt;1,FIND(" ",C15,FIND(" ",C15,1)+1),"1 SPACE")+1,1),"")</f>
        <v/>
      </c>
      <c r="E68" t="str">
        <f>IF(LEN(D68)=0,"",LEFT(MID(C15,SUM(LEN(B68),LEN(C68),LEN(D68),2),LEN(C15)-SUM(LEN(B68),LEN(C68),LEN(D68),2)+1),FIND(" ",MID(C15,SUM(LEN(B68),LEN(C68),LEN(D68),2),LEN(C15)-SUM(LEN(B68),LEN(C68),LEN(D68),2)+1))+1))</f>
        <v/>
      </c>
      <c r="F68" t="str">
        <f>IF(LEN(D68)=1,MID(C15,FIND(" ",C15,FIND(" ",C15,FIND(" ",C15,FIND(" ",C15,1)+1)+1)+1)+1,10),"")</f>
        <v/>
      </c>
      <c r="G68" s="12">
        <f>IF(F68="days",_xlfn.CONCAT(D68,E68),IF(F68="weeks",_xlfn.CONCAT(D68,E68*7),0))</f>
        <v>0</v>
      </c>
    </row>
    <row r="69" spans="1:8" x14ac:dyDescent="0.25">
      <c r="A69" s="13" t="str">
        <f>$A$20</f>
        <v>Interval</v>
      </c>
      <c r="B69" s="12" t="str">
        <f t="shared" si="7"/>
        <v xml:space="preserve">8 </v>
      </c>
      <c r="C69" t="str">
        <f t="shared" si="8"/>
        <v>weeks</v>
      </c>
      <c r="D69" t="str">
        <f>IF(LEN(C16)-LEN(SUBSTITUTE(C16," ",""))&gt;1,MID(C16,IF(LEN(C16)-LEN(SUBSTITUTE(C16," ",""))&gt;1,FIND(" ",C16,FIND(" ",C16,1)+1),"1 SPACE")+1,1),"")</f>
        <v/>
      </c>
      <c r="E69" t="str">
        <f>IF(LEN(D69)=0,"",LEFT(MID(C16,SUM(LEN(B69),LEN(C69),LEN(D69),2),LEN(C16)-SUM(LEN(B69),LEN(C69),LEN(D69),2)+1),FIND(" ",MID(C16,SUM(LEN(B69),LEN(C69),LEN(D69),2),LEN(C16)-SUM(LEN(B69),LEN(C69),LEN(D69),2)+1))+1))</f>
        <v/>
      </c>
      <c r="F69" t="str">
        <f>IF(LEN(D69)=1,MID(C16,FIND(" ",C16,FIND(" ",C16,FIND(" ",C16,FIND(" ",C16,1)+1)+1)+1)+1,10),"")</f>
        <v/>
      </c>
      <c r="G69" s="12">
        <f>IF(F69="days",_xlfn.CONCAT(D69,E69),IF(F69="weeks",_xlfn.CONCAT(D69,E69*7),0))</f>
        <v>0</v>
      </c>
    </row>
    <row r="70" spans="1:8" x14ac:dyDescent="0.25">
      <c r="A70" s="12" t="str">
        <f>$A$17</f>
        <v xml:space="preserve">HepA                 </v>
      </c>
      <c r="B70" s="12" t="str">
        <f t="shared" si="7"/>
        <v xml:space="preserve">12 </v>
      </c>
      <c r="C70" t="str">
        <f t="shared" si="8"/>
        <v>months</v>
      </c>
      <c r="D70" t="str">
        <f t="shared" si="9"/>
        <v/>
      </c>
      <c r="E70"/>
      <c r="F70" t="str">
        <f t="shared" ref="F70:F88" si="10">IF(LEN(D70)=1,MID(C17,FIND(" ",C17,FIND(" ",C17,FIND(" ",C17,FIND(" ",C17,1)+1)+1)+1)+1,10),"")</f>
        <v/>
      </c>
      <c r="G70" s="12">
        <f t="shared" ref="G70:G88" si="11">IF(F70="days",_xlfn.CONCAT(D70,E70),IF(F70="weeks",_xlfn.CONCAT(D70,E70*7),0))</f>
        <v>0</v>
      </c>
    </row>
    <row r="71" spans="1:8" s="12" customFormat="1" x14ac:dyDescent="0.25">
      <c r="A71" s="12" t="str">
        <f>$A$18</f>
        <v>HepB #3</v>
      </c>
      <c r="B71" s="517"/>
      <c r="C71" s="517"/>
      <c r="D71" s="517"/>
      <c r="E71" s="517"/>
      <c r="F71" s="517"/>
      <c r="G71" s="517"/>
      <c r="H71" s="565"/>
    </row>
    <row r="72" spans="1:8" s="12" customFormat="1" x14ac:dyDescent="0.25">
      <c r="A72" s="13" t="str">
        <f>$A$19</f>
        <v>Age</v>
      </c>
      <c r="B72" s="12" t="str">
        <f t="shared" si="7"/>
        <v xml:space="preserve">6 </v>
      </c>
      <c r="C72" t="str">
        <f t="shared" si="8"/>
        <v>months</v>
      </c>
      <c r="D72" t="str">
        <f>IF(LEN(C19)-LEN(SUBSTITUTE(C19," ",""))&gt;1,MID(C19,IF(LEN(C19)-LEN(SUBSTITUTE(C19," ",""))&gt;1,FIND(" ",C19,FIND(" ",C19,1)+1),"1 SPACE")+1,1),"")</f>
        <v/>
      </c>
      <c r="E72" t="str">
        <f>IF(LEN(D72)=0,"",LEFT(MID(C19,SUM(LEN(B72),LEN(C72),LEN(D72),2),LEN(C19)-SUM(LEN(B72),LEN(C72),LEN(D72),2)+1),FIND(" ",MID(C19,SUM(LEN(B72),LEN(C72),LEN(D72),2),LEN(C19)-SUM(LEN(B72),LEN(C72),LEN(D72),2)+1))+1))</f>
        <v/>
      </c>
      <c r="F72" t="str">
        <f>IF(LEN(D72)=1,MID(C19,FIND(" ",C19,FIND(" ",C19,FIND(" ",C19,FIND(" ",C19,1)+1)+1)+1)+1,10),"")</f>
        <v/>
      </c>
      <c r="G72" s="12">
        <f>IF(F72="days",_xlfn.CONCAT(D72,E72),IF(F72="weeks",_xlfn.CONCAT(D72,E72*7),0))</f>
        <v>0</v>
      </c>
      <c r="H72" s="565"/>
    </row>
    <row r="73" spans="1:8" s="12" customFormat="1" x14ac:dyDescent="0.25">
      <c r="A73" s="13" t="str">
        <f>$A$20</f>
        <v>Interval</v>
      </c>
      <c r="B73" s="12" t="str">
        <f t="shared" si="7"/>
        <v xml:space="preserve">8 </v>
      </c>
      <c r="C73" t="str">
        <f t="shared" si="8"/>
        <v>weeks</v>
      </c>
      <c r="D73" t="str">
        <f t="shared" si="9"/>
        <v/>
      </c>
      <c r="E73" t="str">
        <f>IF(LEN(D73)=0,"",LEFT(MID(C20,SUM(LEN(B73),LEN(C73),LEN(D73),2),LEN(C20)-SUM(LEN(B73),LEN(C73),LEN(D73),2)+1),FIND(" ",MID(C20,SUM(LEN(B73),LEN(C73),LEN(D73),2),LEN(C20)-SUM(LEN(B73),LEN(C73),LEN(D73),2)+1))+1))</f>
        <v/>
      </c>
      <c r="F73" t="str">
        <f>IF(LEN(D73)=1,MID(C20,FIND(" ",C20,FIND(" ",C20,FIND(" ",C20,FIND(" ",C20,1)+1)+1)+1)+1,10),"")</f>
        <v/>
      </c>
      <c r="G73" s="12">
        <f>IF(F73="days",_xlfn.CONCAT(D73,E73),IF(F73="weeks",_xlfn.CONCAT(D73,E73*7),0))</f>
        <v>0</v>
      </c>
      <c r="H73" s="565"/>
    </row>
    <row r="74" spans="1:8" s="12" customFormat="1" x14ac:dyDescent="0.25">
      <c r="A74" s="12" t="str">
        <f>$A$21</f>
        <v xml:space="preserve">Hib #2 </v>
      </c>
      <c r="B74" s="517"/>
      <c r="C74" s="517"/>
      <c r="D74" s="517"/>
      <c r="E74" s="517"/>
      <c r="F74" s="517"/>
      <c r="G74" s="517"/>
      <c r="H74" s="565"/>
    </row>
    <row r="75" spans="1:8" s="12" customFormat="1" x14ac:dyDescent="0.25">
      <c r="A75" s="13" t="str">
        <f>$A$19</f>
        <v>Age</v>
      </c>
      <c r="B75" s="12" t="str">
        <f t="shared" si="7"/>
        <v xml:space="preserve">4 </v>
      </c>
      <c r="C75" t="str">
        <f t="shared" si="8"/>
        <v>months</v>
      </c>
      <c r="D75" t="str">
        <f>IF(LEN(C22)-LEN(SUBSTITUTE(C22," ",""))&gt;1,MID(C22,IF(LEN(C22)-LEN(SUBSTITUTE(C22," ",""))&gt;1,FIND(" ",C22,FIND(" ",C22,1)+1),"1 SPACE")+1,1),"")</f>
        <v/>
      </c>
      <c r="E75" t="str">
        <f>IF(LEN(D75)=0,"",LEFT(MID(C22,SUM(LEN(B75),LEN(C75),LEN(D75),2),LEN(C22)-SUM(LEN(B75),LEN(C75),LEN(D75),2)+1),FIND(" ",MID(C22,SUM(LEN(B75),LEN(C75),LEN(D75),2),LEN(C22)-SUM(LEN(B75),LEN(C75),LEN(D75),2)+1))+1))</f>
        <v/>
      </c>
      <c r="F75" t="str">
        <f>IF(LEN(D75)=1,MID(C22,FIND(" ",C22,FIND(" ",C22,FIND(" ",C22,FIND(" ",C22,1)+1)+1)+1)+1,10),"")</f>
        <v/>
      </c>
      <c r="G75" s="12">
        <f>IF(F75="days",_xlfn.CONCAT(D75,E75),IF(F75="weeks",_xlfn.CONCAT(D75,E75*7),0))</f>
        <v>0</v>
      </c>
      <c r="H75" s="565"/>
    </row>
    <row r="76" spans="1:8" s="12" customFormat="1" x14ac:dyDescent="0.25">
      <c r="A76" s="13" t="str">
        <f>$A$20</f>
        <v>Interval</v>
      </c>
      <c r="B76" s="12" t="str">
        <f t="shared" si="7"/>
        <v xml:space="preserve">8 </v>
      </c>
      <c r="C76" t="str">
        <f t="shared" si="8"/>
        <v>weeks</v>
      </c>
      <c r="D76" t="str">
        <f>IF(LEN(C23)-LEN(SUBSTITUTE(C23," ",""))&gt;1,MID(C23,IF(LEN(C23)-LEN(SUBSTITUTE(C23," ",""))&gt;1,FIND(" ",C23,FIND(" ",C23,1)+1),"1 SPACE")+1,1),"")</f>
        <v/>
      </c>
      <c r="E76" t="str">
        <f>IF(LEN(D76)=0,"",LEFT(MID(C23,SUM(LEN(B76),LEN(C76),LEN(D76),2),LEN(C23)-SUM(LEN(B76),LEN(C76),LEN(D76),2)+1),FIND(" ",MID(C23,SUM(LEN(B76),LEN(C76),LEN(D76),2),LEN(C23)-SUM(LEN(B76),LEN(C76),LEN(D76),2)+1))+1))</f>
        <v/>
      </c>
      <c r="F76" t="str">
        <f>IF(LEN(D76)=1,MID(C23,FIND(" ",C23,FIND(" ",C23,FIND(" ",C23,FIND(" ",C23,1)+1)+1)+1)+1,10),"")</f>
        <v/>
      </c>
      <c r="G76" s="12">
        <f>IF(F76="days",_xlfn.CONCAT(D76,E76),IF(F76="weeks",_xlfn.CONCAT(D76,E76*7),0))</f>
        <v>0</v>
      </c>
      <c r="H76" s="565"/>
    </row>
    <row r="77" spans="1:8" s="12" customFormat="1" x14ac:dyDescent="0.25">
      <c r="A77" s="12" t="str">
        <f>$A$24</f>
        <v xml:space="preserve">Influenza            </v>
      </c>
      <c r="B77" s="12" t="str">
        <f t="shared" si="7"/>
        <v xml:space="preserve">6 </v>
      </c>
      <c r="C77" t="str">
        <f t="shared" si="8"/>
        <v>months</v>
      </c>
      <c r="D77" t="str">
        <f t="shared" si="9"/>
        <v/>
      </c>
      <c r="E77"/>
      <c r="F77" t="str">
        <f t="shared" si="10"/>
        <v/>
      </c>
      <c r="G77" s="12">
        <f t="shared" si="11"/>
        <v>0</v>
      </c>
      <c r="H77" s="565"/>
    </row>
    <row r="78" spans="1:8" s="12" customFormat="1" x14ac:dyDescent="0.25">
      <c r="A78" s="12" t="str">
        <f>$A$25</f>
        <v xml:space="preserve">MMR                  </v>
      </c>
      <c r="B78" s="12" t="str">
        <f t="shared" si="7"/>
        <v xml:space="preserve">12 </v>
      </c>
      <c r="C78" t="str">
        <f t="shared" si="8"/>
        <v>months</v>
      </c>
      <c r="D78" t="str">
        <f t="shared" si="9"/>
        <v/>
      </c>
      <c r="E78"/>
      <c r="F78" t="str">
        <f t="shared" si="10"/>
        <v/>
      </c>
      <c r="G78" s="12">
        <f t="shared" si="11"/>
        <v>0</v>
      </c>
      <c r="H78" s="565"/>
    </row>
    <row r="79" spans="1:8" s="12" customFormat="1" x14ac:dyDescent="0.25">
      <c r="A79" s="12" t="str">
        <f>$A$26</f>
        <v>Pneumococcal #2</v>
      </c>
      <c r="B79" s="517"/>
      <c r="C79" s="517"/>
      <c r="D79" s="517"/>
      <c r="E79" s="517"/>
      <c r="F79" s="517"/>
      <c r="G79" s="517"/>
      <c r="H79" s="565"/>
    </row>
    <row r="80" spans="1:8" s="12" customFormat="1" x14ac:dyDescent="0.25">
      <c r="A80" s="13" t="str">
        <f>$A$19</f>
        <v>Age</v>
      </c>
      <c r="B80" s="12" t="str">
        <f t="shared" si="7"/>
        <v xml:space="preserve">4 </v>
      </c>
      <c r="C80" t="str">
        <f t="shared" si="8"/>
        <v>months</v>
      </c>
      <c r="D80" t="str">
        <f>IF(LEN(C27)-LEN(SUBSTITUTE(C27," ",""))&gt;1,MID(C27,IF(LEN(C27)-LEN(SUBSTITUTE(C27," ",""))&gt;1,FIND(" ",C27,FIND(" ",C27,1)+1),"1 SPACE")+1,1),"")</f>
        <v/>
      </c>
      <c r="E80" t="str">
        <f>IF(LEN(D80)=0,"",LEFT(MID(C27,SUM(LEN(B80),LEN(C80),LEN(D80),2),LEN(C27)-SUM(LEN(B80),LEN(C80),LEN(D80),2)+1),FIND(" ",MID(C27,SUM(LEN(B80),LEN(C80),LEN(D80),2),LEN(C27)-SUM(LEN(B80),LEN(C80),LEN(D80),2)+1))+1))</f>
        <v/>
      </c>
      <c r="F80" t="str">
        <f>IF(LEN(D80)=1,MID(C27,FIND(" ",C27,FIND(" ",C27,FIND(" ",C27,FIND(" ",C27,1)+1)+1)+1)+1,10),"")</f>
        <v/>
      </c>
      <c r="G80" s="12">
        <f>IF(F80="days",_xlfn.CONCAT(D80,E80),IF(F80="weeks",_xlfn.CONCAT(D80,E80*7),0))</f>
        <v>0</v>
      </c>
      <c r="H80" s="565"/>
    </row>
    <row r="81" spans="1:8" s="12" customFormat="1" x14ac:dyDescent="0.25">
      <c r="A81" s="13" t="str">
        <f>$A$20</f>
        <v>Interval</v>
      </c>
      <c r="B81" s="12" t="str">
        <f t="shared" si="7"/>
        <v xml:space="preserve">8 </v>
      </c>
      <c r="C81" t="str">
        <f t="shared" si="8"/>
        <v>weeks</v>
      </c>
      <c r="D81" t="str">
        <f t="shared" si="9"/>
        <v/>
      </c>
      <c r="E81" t="str">
        <f>IF(LEN(D81)=0,"",LEFT(MID(C28,SUM(LEN(B81),LEN(C81),LEN(D81),2),LEN(C28)-SUM(LEN(B81),LEN(C81),LEN(D81),2)+1),FIND(" ",MID(C28,SUM(LEN(B81),LEN(C81),LEN(D81),2),LEN(C28)-SUM(LEN(B81),LEN(C81),LEN(D81),2)+1))+1))</f>
        <v/>
      </c>
      <c r="F81" t="str">
        <f>IF(LEN(D81)=1,MID(C28,FIND(" ",C28,FIND(" ",C28,FIND(" ",C28,FIND(" ",C28,1)+1)+1)+1)+1,10),"")</f>
        <v/>
      </c>
      <c r="G81" s="12">
        <f>IF(F81="days",_xlfn.CONCAT(D81,E81),IF(F81="weeks",_xlfn.CONCAT(D81,E81*7),0))</f>
        <v>0</v>
      </c>
      <c r="H81" s="565"/>
    </row>
    <row r="82" spans="1:8" s="12" customFormat="1" x14ac:dyDescent="0.25">
      <c r="A82" s="12" t="str">
        <f>$A$29</f>
        <v>Polio #2</v>
      </c>
      <c r="B82" s="517"/>
      <c r="C82" s="517"/>
      <c r="D82" s="517"/>
      <c r="E82" s="517"/>
      <c r="F82" s="517"/>
      <c r="G82" s="517"/>
      <c r="H82" s="565"/>
    </row>
    <row r="83" spans="1:8" s="12" customFormat="1" x14ac:dyDescent="0.25">
      <c r="A83" s="13" t="str">
        <f>$A$19</f>
        <v>Age</v>
      </c>
      <c r="B83" s="12" t="str">
        <f t="shared" si="7"/>
        <v xml:space="preserve">4 </v>
      </c>
      <c r="C83" t="str">
        <f t="shared" si="8"/>
        <v>months</v>
      </c>
      <c r="D83" t="str">
        <f t="shared" si="9"/>
        <v/>
      </c>
      <c r="E83" t="str">
        <f>IF(LEN(D83)=0,"",LEFT(MID(C30,SUM(LEN(B83),LEN(C83),LEN(D83),2),LEN(C30)-SUM(LEN(B83),LEN(C83),LEN(D83),2)+1),FIND(" ",MID(C30,SUM(LEN(B83),LEN(C83),LEN(D83),2),LEN(C30)-SUM(LEN(B83),LEN(C83),LEN(D83),2)+1))+1))</f>
        <v/>
      </c>
      <c r="F83" t="str">
        <f>IF(LEN(D83)=1,MID(C30,FIND(" ",C30,FIND(" ",C30,FIND(" ",C30,FIND(" ",C30,1)+1)+1)+1)+1,10),"")</f>
        <v/>
      </c>
      <c r="G83" s="12">
        <f>IF(F83="days",_xlfn.CONCAT(D83,E83),IF(F83="weeks",_xlfn.CONCAT(D83,E83*7),0))</f>
        <v>0</v>
      </c>
      <c r="H83" s="565"/>
    </row>
    <row r="84" spans="1:8" s="12" customFormat="1" x14ac:dyDescent="0.25">
      <c r="A84" s="13" t="str">
        <f>$A$20</f>
        <v>Interval</v>
      </c>
      <c r="B84" s="12" t="str">
        <f t="shared" si="7"/>
        <v xml:space="preserve">8 </v>
      </c>
      <c r="C84" t="str">
        <f t="shared" si="8"/>
        <v>weeks</v>
      </c>
      <c r="D84" t="str">
        <f t="shared" si="9"/>
        <v/>
      </c>
      <c r="E84" t="str">
        <f>IF(LEN(D84)=0,"",LEFT(MID(C31,SUM(LEN(B84),LEN(C84),LEN(D84),2),LEN(C31)-SUM(LEN(B84),LEN(C84),LEN(D84),2)+1),FIND(" ",MID(C31,SUM(LEN(B84),LEN(C84),LEN(D84),2),LEN(C31)-SUM(LEN(B84),LEN(C84),LEN(D84),2)+1))+1))</f>
        <v/>
      </c>
      <c r="F84" t="str">
        <f>IF(LEN(D84)=1,MID(C31,FIND(" ",C31,FIND(" ",C31,FIND(" ",C31,FIND(" ",C31,1)+1)+1)+1)+1,10),"")</f>
        <v/>
      </c>
      <c r="G84" s="12">
        <f>IF(F84="days",_xlfn.CONCAT(D84,E84),IF(F84="weeks",_xlfn.CONCAT(D84,E84*7),0))</f>
        <v>0</v>
      </c>
      <c r="H84" s="565"/>
    </row>
    <row r="85" spans="1:8" s="12" customFormat="1" x14ac:dyDescent="0.25">
      <c r="A85" s="12" t="str">
        <f>$A$32</f>
        <v>Rotavirus #2</v>
      </c>
      <c r="B85" s="517"/>
      <c r="C85" s="517"/>
      <c r="D85" s="517"/>
      <c r="E85" s="517"/>
      <c r="F85" s="517"/>
      <c r="G85" s="517"/>
      <c r="H85" s="565"/>
    </row>
    <row r="86" spans="1:8" s="12" customFormat="1" x14ac:dyDescent="0.25">
      <c r="A86" s="13" t="str">
        <f>$A$19</f>
        <v>Age</v>
      </c>
      <c r="B86" s="12" t="str">
        <f t="shared" si="7"/>
        <v xml:space="preserve">4 </v>
      </c>
      <c r="C86" t="str">
        <f t="shared" si="8"/>
        <v>months</v>
      </c>
      <c r="D86" t="str">
        <f>IF(LEN(C33)-LEN(SUBSTITUTE(C33," ",""))&gt;1,MID(C33,IF(LEN(C33)-LEN(SUBSTITUTE(C33," ",""))&gt;1,FIND(" ",C33,FIND(" ",C33,1)+1),"1 SPACE")+1,1),"")</f>
        <v/>
      </c>
      <c r="E86" t="str">
        <f>IF(LEN(D86)=0,"",LEFT(MID(C33,SUM(LEN(B86),LEN(C86),LEN(D86),2),LEN(C33)-SUM(LEN(B86),LEN(C86),LEN(D86),2)+1),FIND(" ",MID(C33,SUM(LEN(B86),LEN(C86),LEN(D86),2),LEN(C33)-SUM(LEN(B86),LEN(C86),LEN(D86),2)+1))+1))</f>
        <v/>
      </c>
      <c r="F86" t="str">
        <f>IF(LEN(D86)=1,MID(C33,FIND(" ",C33,FIND(" ",C33,FIND(" ",C33,FIND(" ",C33,1)+1)+1)+1)+1,10),"")</f>
        <v/>
      </c>
      <c r="G86" s="12">
        <f>IF(F86="days",_xlfn.CONCAT(D86,E86),IF(F86="weeks",_xlfn.CONCAT(D86,E86*7),0))</f>
        <v>0</v>
      </c>
      <c r="H86" s="565"/>
    </row>
    <row r="87" spans="1:8" s="12" customFormat="1" x14ac:dyDescent="0.25">
      <c r="A87" s="13" t="str">
        <f>$A$20</f>
        <v>Interval</v>
      </c>
      <c r="B87" s="12" t="str">
        <f t="shared" si="7"/>
        <v xml:space="preserve">8 </v>
      </c>
      <c r="C87" t="str">
        <f t="shared" si="8"/>
        <v>weeks</v>
      </c>
      <c r="D87" t="str">
        <f t="shared" si="9"/>
        <v/>
      </c>
      <c r="E87" t="str">
        <f>IF(LEN(D87)=0,"",LEFT(MID(C34,SUM(LEN(B87),LEN(C87),LEN(D87),2),LEN(C34)-SUM(LEN(B87),LEN(C87),LEN(D87),2)+1),FIND(" ",MID(C34,SUM(LEN(B87),LEN(C87),LEN(D87),2),LEN(C34)-SUM(LEN(B87),LEN(C87),LEN(D87),2)+1))+1))</f>
        <v/>
      </c>
      <c r="F87" t="str">
        <f>IF(LEN(D87)=1,MID(C34,FIND(" ",C34,FIND(" ",C34,FIND(" ",C34,FIND(" ",C34,1)+1)+1)+1)+1,10),"")</f>
        <v/>
      </c>
      <c r="G87" s="12">
        <f>IF(F87="days",_xlfn.CONCAT(D87,E87),IF(F87="weeks",_xlfn.CONCAT(D87,E87*7),0))</f>
        <v>0</v>
      </c>
      <c r="H87" s="565"/>
    </row>
    <row r="88" spans="1:8" s="12" customFormat="1" x14ac:dyDescent="0.25">
      <c r="A88" s="12" t="str">
        <f>$A$35</f>
        <v xml:space="preserve">Varicella            </v>
      </c>
      <c r="B88" s="12" t="str">
        <f>MID(C35,1,FIND(" ",C35,1))</f>
        <v xml:space="preserve">12 </v>
      </c>
      <c r="C88" t="str">
        <f>TRIM(IF(LEN(C35)-LEN(SUBSTITUTE(C35," ",""))&gt;1,MID(C35,FIND(" ",C35,1)+1,IF(LEN(C35)-LEN(SUBSTITUTE(C35," ",""))&gt;1,FIND(" ",C35,FIND(" ",C35,1)+1),"1 SPACE")-FIND(" ",C35,1)),MID(C35,FIND(" ",C35,1)+1,LEN(C35))))</f>
        <v>months</v>
      </c>
      <c r="D88" t="str">
        <f t="shared" si="9"/>
        <v/>
      </c>
      <c r="E88" t="str">
        <f>IF(LEN(D88)=0,"",LEFT(MID(C35,SUM(LEN(B88),LEN(C88),LEN(D88),2),LEN(C35)-SUM(LEN(B88),LEN(C88),LEN(D88),2)+1),FIND(" ",MID(C35,SUM(LEN(B88),LEN(C88),LEN(D88),2),LEN(C35)-SUM(LEN(B88),LEN(C88),LEN(D88),2)+1))+1))</f>
        <v/>
      </c>
      <c r="F88" t="str">
        <f t="shared" si="10"/>
        <v/>
      </c>
      <c r="G88" s="12">
        <f t="shared" si="11"/>
        <v>0</v>
      </c>
      <c r="H88" s="565"/>
    </row>
    <row r="89" spans="1:8" x14ac:dyDescent="0.25">
      <c r="E89" t="str">
        <f>IF(LEN(D115)=1,MID(C36,FIND(" ",C36,FIND(" ",C36,FIND(" ",C36,1)+1)+1)+1,FIND(" ",C36,FIND(" ",C36,FIND(" ",C36,FIND(" ",C36,1)+1)+1)+1)-FIND(" ",C36,FIND(" ",C36,FIND(" ",C36,1)+1)+1)),"")</f>
        <v/>
      </c>
    </row>
    <row r="90" spans="1:8" s="12" customFormat="1" x14ac:dyDescent="0.25">
      <c r="A90" s="518" t="s">
        <v>122</v>
      </c>
      <c r="B90" s="519"/>
      <c r="C90" s="519"/>
      <c r="D90" s="519"/>
      <c r="E90" s="519"/>
      <c r="F90" s="519"/>
      <c r="G90" s="519"/>
      <c r="H90" s="565"/>
    </row>
    <row r="91" spans="1:8" s="12" customFormat="1" x14ac:dyDescent="0.25">
      <c r="B91" s="520" t="str">
        <f t="shared" ref="B91:G91" si="12">B65</f>
        <v>1st Number</v>
      </c>
      <c r="C91" s="520" t="str">
        <f t="shared" si="12"/>
        <v>1st Period</v>
      </c>
      <c r="D91" s="520" t="str">
        <f t="shared" si="12"/>
        <v>Operation</v>
      </c>
      <c r="E91" s="520" t="str">
        <f t="shared" si="12"/>
        <v>2nd Number</v>
      </c>
      <c r="F91" s="520" t="str">
        <f t="shared" si="12"/>
        <v>2nd Period</v>
      </c>
      <c r="G91" s="520" t="str">
        <f t="shared" si="12"/>
        <v>Day Adjustment</v>
      </c>
      <c r="H91" s="565"/>
    </row>
    <row r="92" spans="1:8" s="12" customFormat="1" x14ac:dyDescent="0.25">
      <c r="A92" s="12" t="str">
        <f>$A$13</f>
        <v>COVID</v>
      </c>
      <c r="B92" s="12" t="str">
        <f>IF(D13="n/a","",MID(D13,1,FIND(" ",D13,1)))</f>
        <v/>
      </c>
      <c r="C92" s="12" t="str">
        <f>IF(D13="n/a","",TRIM(IF(LEN(D13)-LEN(SUBSTITUTE(D13," ",""))&gt;1,MID(D13,FIND(" ",D13,1)+1,IF(LEN(D13)-LEN(SUBSTITUTE(D13," ",""))&gt;1,FIND(" ",D13,FIND(" ",D13,1)+1),"1 SPACE")-FIND(" ",D13,1)),MID(D13,FIND(" ",D13,1)+1,LEN(D13)))))</f>
        <v/>
      </c>
      <c r="D92" s="12" t="str">
        <f>IF(LEN(D13)-LEN(SUBSTITUTE(D13," ",""))&gt;1,MID(D13,IF(LEN(D13)-LEN(SUBSTITUTE(D13," ",""))&gt;1,FIND(" ",D13,FIND(" ",D13,1)+1),"1 SPACE")+1,1),"")</f>
        <v/>
      </c>
      <c r="E92" s="12" t="str">
        <f>IF(LEN(D92)=1,MID(D13,FIND(" ",D13,FIND(" ",D13,FIND(" ",D13,1)+1)+1)+1,FIND(" ",D13,FIND(" ",D13,FIND(" ",D13,FIND(" ",D13,1)+1)+1)+1)-FIND(" ",D13,FIND(" ",D13,FIND(" ",D13,1)+1)+1)),"")</f>
        <v/>
      </c>
      <c r="F92" s="12" t="str">
        <f>IF(LEN(D92)=1,MID(D13,FIND(" ",D13,FIND(" ",D13,FIND(" ",D13,FIND(" ",D13,1)+1)+1)+1)+1,10),"")</f>
        <v/>
      </c>
      <c r="G92" s="12">
        <f>IF(F92="days",_xlfn.CONCAT(D92,E92),IF(F92="weeks",_xlfn.CONCAT(D92,E92*7),0))</f>
        <v>0</v>
      </c>
      <c r="H92" s="565"/>
    </row>
    <row r="93" spans="1:8" s="12" customFormat="1" x14ac:dyDescent="0.25">
      <c r="A93" s="12" t="str">
        <f>$A$14</f>
        <v>DTaP, Tdap or Td  #2</v>
      </c>
      <c r="B93" s="517"/>
      <c r="C93" s="517"/>
      <c r="D93" s="517"/>
      <c r="E93" s="517"/>
      <c r="F93" s="517"/>
      <c r="G93" s="517"/>
      <c r="H93" s="565"/>
    </row>
    <row r="94" spans="1:8" s="12" customFormat="1" x14ac:dyDescent="0.25">
      <c r="A94" s="13" t="str">
        <f>$A$19</f>
        <v>Age</v>
      </c>
      <c r="B94" s="12" t="str">
        <f t="shared" ref="B94:B114" si="13">IF(D15="n/a","",MID(D15,1,FIND(" ",D15,1)))</f>
        <v xml:space="preserve">5 </v>
      </c>
      <c r="C94" s="12" t="str">
        <f t="shared" ref="C94:C114" si="14">IF(D15="n/a","",TRIM(IF(LEN(D15)-LEN(SUBSTITUTE(D15," ",""))&gt;1,MID(D15,FIND(" ",D15,1)+1,IF(LEN(D15)-LEN(SUBSTITUTE(D15," ",""))&gt;1,FIND(" ",D15,FIND(" ",D15,1)+1),"1 SPACE")-FIND(" ",D15,1)),MID(D15,FIND(" ",D15,1)+1,LEN(D15)))))</f>
        <v>months</v>
      </c>
      <c r="D94" s="12" t="str">
        <f t="shared" ref="D94:D114" si="15">IF(LEN(D15)-LEN(SUBSTITUTE(D15," ",""))&gt;1,MID(D15,IF(LEN(D15)-LEN(SUBSTITUTE(D15," ",""))&gt;1,FIND(" ",D15,FIND(" ",D15,1)+1),"1 SPACE")+1,1),"")</f>
        <v>+</v>
      </c>
      <c r="E94" s="12" t="str">
        <f t="shared" ref="E94:E114" si="16">IF(LEN(D94)=1,MID(D15,FIND(" ",D15,FIND(" ",D15,FIND(" ",D15,1)+1)+1)+1,FIND(" ",D15,FIND(" ",D15,FIND(" ",D15,FIND(" ",D15,1)+1)+1)+1)-FIND(" ",D15,FIND(" ",D15,FIND(" ",D15,1)+1)+1)),"")</f>
        <v xml:space="preserve">4 </v>
      </c>
      <c r="F94" s="12" t="str">
        <f t="shared" ref="F94:F114" si="17">IF(LEN(D94)=1,MID(D15,FIND(" ",D15,FIND(" ",D15,FIND(" ",D15,FIND(" ",D15,1)+1)+1)+1)+1,10),"")</f>
        <v>weeks</v>
      </c>
      <c r="G94" s="12" t="str">
        <f t="shared" ref="G94:G114" si="18">IF(F94="days",_xlfn.CONCAT(D94,E94),IF(F94="weeks",_xlfn.CONCAT(D94,E94*7),0))</f>
        <v>+28</v>
      </c>
      <c r="H94" s="565"/>
    </row>
    <row r="95" spans="1:8" s="12" customFormat="1" x14ac:dyDescent="0.25">
      <c r="A95" s="13" t="str">
        <f>$A$20</f>
        <v>Interval</v>
      </c>
      <c r="B95" s="12" t="str">
        <f t="shared" si="13"/>
        <v xml:space="preserve">13 </v>
      </c>
      <c r="C95" s="12" t="str">
        <f t="shared" si="14"/>
        <v>weeks</v>
      </c>
      <c r="D95" s="12" t="str">
        <f t="shared" si="15"/>
        <v/>
      </c>
      <c r="E95" s="12" t="str">
        <f t="shared" si="16"/>
        <v/>
      </c>
      <c r="F95" s="12" t="str">
        <f t="shared" si="17"/>
        <v/>
      </c>
      <c r="G95" s="12">
        <f t="shared" si="18"/>
        <v>0</v>
      </c>
      <c r="H95" s="565"/>
    </row>
    <row r="96" spans="1:8" s="12" customFormat="1" x14ac:dyDescent="0.25">
      <c r="A96" s="12" t="str">
        <f>$A$17</f>
        <v xml:space="preserve">HepA                 </v>
      </c>
      <c r="B96" s="12" t="str">
        <f t="shared" si="13"/>
        <v xml:space="preserve">24 </v>
      </c>
      <c r="C96" s="12" t="str">
        <f t="shared" si="14"/>
        <v>months</v>
      </c>
      <c r="D96" s="12" t="str">
        <f t="shared" si="15"/>
        <v>+</v>
      </c>
      <c r="E96" s="12" t="str">
        <f t="shared" si="16"/>
        <v xml:space="preserve">4 </v>
      </c>
      <c r="F96" s="12" t="str">
        <f t="shared" si="17"/>
        <v>weeks</v>
      </c>
      <c r="G96" s="12" t="str">
        <f t="shared" si="18"/>
        <v>+28</v>
      </c>
      <c r="H96" s="565"/>
    </row>
    <row r="97" spans="1:8" s="12" customFormat="1" x14ac:dyDescent="0.25">
      <c r="A97" s="12" t="str">
        <f>$A$18</f>
        <v>HepB #3</v>
      </c>
      <c r="B97" s="517"/>
      <c r="C97" s="517"/>
      <c r="D97" s="517"/>
      <c r="E97" s="517"/>
      <c r="F97" s="517"/>
      <c r="G97" s="517"/>
      <c r="H97" s="565"/>
    </row>
    <row r="98" spans="1:8" s="12" customFormat="1" x14ac:dyDescent="0.25">
      <c r="A98" s="13" t="str">
        <f>$A$19</f>
        <v>Age</v>
      </c>
      <c r="B98" s="12" t="str">
        <f t="shared" si="13"/>
        <v xml:space="preserve">19 </v>
      </c>
      <c r="C98" s="12" t="str">
        <f t="shared" si="14"/>
        <v>months</v>
      </c>
      <c r="D98" s="12" t="str">
        <f t="shared" si="15"/>
        <v>+</v>
      </c>
      <c r="E98" s="12" t="str">
        <f t="shared" si="16"/>
        <v xml:space="preserve">4 </v>
      </c>
      <c r="F98" s="12" t="str">
        <f t="shared" si="17"/>
        <v>weeks</v>
      </c>
      <c r="G98" s="12" t="str">
        <f t="shared" si="18"/>
        <v>+28</v>
      </c>
      <c r="H98" s="565"/>
    </row>
    <row r="99" spans="1:8" s="12" customFormat="1" x14ac:dyDescent="0.25">
      <c r="A99" s="13" t="str">
        <f>$A$20</f>
        <v>Interval</v>
      </c>
      <c r="B99" s="12" t="str">
        <f t="shared" si="13"/>
        <v xml:space="preserve">18 </v>
      </c>
      <c r="C99" s="12" t="str">
        <f t="shared" si="14"/>
        <v>months</v>
      </c>
      <c r="D99" s="12" t="str">
        <f t="shared" si="15"/>
        <v>+</v>
      </c>
      <c r="E99" s="12" t="str">
        <f t="shared" si="16"/>
        <v xml:space="preserve">4 </v>
      </c>
      <c r="F99" s="12" t="str">
        <f t="shared" si="17"/>
        <v>weeks</v>
      </c>
      <c r="G99" s="12" t="str">
        <f t="shared" si="18"/>
        <v>+28</v>
      </c>
      <c r="H99" s="565"/>
    </row>
    <row r="100" spans="1:8" s="12" customFormat="1" x14ac:dyDescent="0.25">
      <c r="A100" s="12" t="str">
        <f>$A$21</f>
        <v xml:space="preserve">Hib #2 </v>
      </c>
      <c r="B100" s="517"/>
      <c r="C100" s="517"/>
      <c r="D100" s="517"/>
      <c r="E100" s="517"/>
      <c r="F100" s="517"/>
      <c r="G100" s="517"/>
      <c r="H100" s="565"/>
    </row>
    <row r="101" spans="1:8" s="12" customFormat="1" x14ac:dyDescent="0.25">
      <c r="A101" s="13" t="str">
        <f>$A$19</f>
        <v>Age</v>
      </c>
      <c r="B101" s="12" t="str">
        <f t="shared" si="13"/>
        <v xml:space="preserve">5 </v>
      </c>
      <c r="C101" s="12" t="str">
        <f t="shared" si="14"/>
        <v>months</v>
      </c>
      <c r="D101" s="12" t="str">
        <f t="shared" si="15"/>
        <v>+</v>
      </c>
      <c r="E101" s="12" t="str">
        <f t="shared" si="16"/>
        <v xml:space="preserve">4 </v>
      </c>
      <c r="F101" s="12" t="str">
        <f t="shared" si="17"/>
        <v>weeks</v>
      </c>
      <c r="G101" s="12" t="str">
        <f t="shared" si="18"/>
        <v>+28</v>
      </c>
      <c r="H101" s="565"/>
    </row>
    <row r="102" spans="1:8" s="12" customFormat="1" x14ac:dyDescent="0.25">
      <c r="A102" s="13" t="str">
        <f>$A$20</f>
        <v>Interval</v>
      </c>
      <c r="B102" s="12" t="str">
        <f t="shared" si="13"/>
        <v xml:space="preserve">16 </v>
      </c>
      <c r="C102" s="12" t="str">
        <f t="shared" si="14"/>
        <v>weeks</v>
      </c>
      <c r="D102" s="12" t="str">
        <f t="shared" si="15"/>
        <v/>
      </c>
      <c r="E102" s="12" t="str">
        <f t="shared" si="16"/>
        <v/>
      </c>
      <c r="F102" s="12" t="str">
        <f t="shared" si="17"/>
        <v/>
      </c>
      <c r="G102" s="12">
        <f t="shared" si="18"/>
        <v>0</v>
      </c>
      <c r="H102" s="565"/>
    </row>
    <row r="103" spans="1:8" s="12" customFormat="1" x14ac:dyDescent="0.25">
      <c r="A103" s="12" t="str">
        <f>$A$24</f>
        <v xml:space="preserve">Influenza            </v>
      </c>
      <c r="B103" s="12" t="str">
        <f>IF(D24="n/a","",MID(D24,1,FIND(" ",D24,1)))</f>
        <v/>
      </c>
      <c r="C103" s="12" t="str">
        <f t="shared" si="14"/>
        <v/>
      </c>
      <c r="D103" s="12" t="str">
        <f t="shared" si="15"/>
        <v/>
      </c>
      <c r="E103" s="12" t="str">
        <f t="shared" si="16"/>
        <v/>
      </c>
      <c r="F103" s="12" t="str">
        <f t="shared" ref="F103" si="19">IF(LEN(D103)=1,MID(D24,FIND(" ",D24,FIND(" ",D24,FIND(" ",D24,FIND(" ",D24,1)+1)+1)+1)+1,10),"")</f>
        <v/>
      </c>
      <c r="G103" s="12">
        <f t="shared" ref="G103" si="20">IF(F103="days",_xlfn.CONCAT(D103,E103),IF(F103="weeks",_xlfn.CONCAT(D103,E103*7),0))</f>
        <v>0</v>
      </c>
      <c r="H103" s="565"/>
    </row>
    <row r="104" spans="1:8" s="12" customFormat="1" x14ac:dyDescent="0.25">
      <c r="A104" s="12" t="str">
        <f>$A$25</f>
        <v xml:space="preserve">MMR                  </v>
      </c>
      <c r="B104" s="12" t="str">
        <f>IF(D25="n/a","",MID(D25,1,FIND(" ",D25,1)))</f>
        <v xml:space="preserve">16 </v>
      </c>
      <c r="C104" s="12" t="str">
        <f t="shared" si="14"/>
        <v>months</v>
      </c>
      <c r="D104" s="12" t="str">
        <f t="shared" si="15"/>
        <v>+</v>
      </c>
      <c r="E104" s="12" t="str">
        <f>IF(LEN(D104)=1,MID(D25,FIND(" ",D25,FIND(" ",D25,FIND(" ",D25,1)+1)+1)+1,FIND(" ",D25,FIND(" ",D25,FIND(" ",D25,FIND(" ",D25,1)+1)+1)+1)-FIND(" ",D25,FIND(" ",D25,FIND(" ",D25,1)+1)+1)),"")</f>
        <v xml:space="preserve">4 </v>
      </c>
      <c r="F104" s="12" t="str">
        <f t="shared" si="17"/>
        <v>weeks</v>
      </c>
      <c r="G104" s="12" t="str">
        <f t="shared" si="18"/>
        <v>+28</v>
      </c>
      <c r="H104" s="565"/>
    </row>
    <row r="105" spans="1:8" s="12" customFormat="1" x14ac:dyDescent="0.25">
      <c r="A105" s="12" t="str">
        <f>$A$26</f>
        <v>Pneumococcal #2</v>
      </c>
      <c r="B105" s="517"/>
      <c r="C105" s="517"/>
      <c r="D105" s="517"/>
      <c r="E105" s="517"/>
      <c r="F105" s="517"/>
      <c r="G105" s="517"/>
      <c r="H105" s="565"/>
    </row>
    <row r="106" spans="1:8" s="12" customFormat="1" x14ac:dyDescent="0.25">
      <c r="A106" s="13" t="str">
        <f>$A$19</f>
        <v>Age</v>
      </c>
      <c r="B106" s="12" t="str">
        <f t="shared" si="13"/>
        <v xml:space="preserve">5 </v>
      </c>
      <c r="C106" s="12" t="str">
        <f t="shared" si="14"/>
        <v>months</v>
      </c>
      <c r="D106" s="12" t="str">
        <f t="shared" si="15"/>
        <v>+</v>
      </c>
      <c r="E106" s="12" t="str">
        <f t="shared" si="16"/>
        <v xml:space="preserve">4 </v>
      </c>
      <c r="F106" s="12" t="str">
        <f t="shared" si="17"/>
        <v>weeks</v>
      </c>
      <c r="G106" s="12" t="str">
        <f t="shared" si="18"/>
        <v>+28</v>
      </c>
      <c r="H106" s="565"/>
    </row>
    <row r="107" spans="1:8" s="12" customFormat="1" x14ac:dyDescent="0.25">
      <c r="A107" s="13" t="str">
        <f>$A$20</f>
        <v>Interval</v>
      </c>
      <c r="B107" s="12" t="str">
        <f t="shared" si="13"/>
        <v xml:space="preserve">13 </v>
      </c>
      <c r="C107" s="12" t="str">
        <f t="shared" si="14"/>
        <v>weeks</v>
      </c>
      <c r="D107" s="12" t="str">
        <f t="shared" si="15"/>
        <v/>
      </c>
      <c r="E107" s="12" t="str">
        <f t="shared" si="16"/>
        <v/>
      </c>
      <c r="F107" s="12" t="str">
        <f t="shared" si="17"/>
        <v/>
      </c>
      <c r="G107" s="12">
        <f t="shared" si="18"/>
        <v>0</v>
      </c>
      <c r="H107" s="565"/>
    </row>
    <row r="108" spans="1:8" s="12" customFormat="1" x14ac:dyDescent="0.25">
      <c r="A108" s="12" t="str">
        <f>$A$29</f>
        <v>Polio #2</v>
      </c>
      <c r="B108" s="517"/>
      <c r="C108" s="517"/>
      <c r="D108" s="517"/>
      <c r="E108" s="517"/>
      <c r="F108" s="517"/>
      <c r="G108" s="517"/>
      <c r="H108" s="565"/>
    </row>
    <row r="109" spans="1:8" s="12" customFormat="1" x14ac:dyDescent="0.25">
      <c r="A109" s="13" t="str">
        <f>$A$19</f>
        <v>Age</v>
      </c>
      <c r="B109" s="12" t="str">
        <f t="shared" si="13"/>
        <v xml:space="preserve">5 </v>
      </c>
      <c r="C109" s="12" t="str">
        <f t="shared" si="14"/>
        <v>months</v>
      </c>
      <c r="D109" s="12" t="str">
        <f t="shared" si="15"/>
        <v>+</v>
      </c>
      <c r="E109" s="12" t="str">
        <f t="shared" si="16"/>
        <v xml:space="preserve">4 </v>
      </c>
      <c r="F109" s="12" t="str">
        <f t="shared" si="17"/>
        <v>weeks</v>
      </c>
      <c r="G109" s="12" t="str">
        <f t="shared" si="18"/>
        <v>+28</v>
      </c>
      <c r="H109" s="565"/>
    </row>
    <row r="110" spans="1:8" s="12" customFormat="1" x14ac:dyDescent="0.25">
      <c r="A110" s="13" t="str">
        <f>$A$20</f>
        <v>Interval</v>
      </c>
      <c r="B110" s="12" t="str">
        <f t="shared" si="13"/>
        <v xml:space="preserve">13 </v>
      </c>
      <c r="C110" s="12" t="str">
        <f t="shared" si="14"/>
        <v>weeks</v>
      </c>
      <c r="D110" s="12" t="str">
        <f t="shared" si="15"/>
        <v/>
      </c>
      <c r="E110" s="12" t="str">
        <f t="shared" si="16"/>
        <v/>
      </c>
      <c r="F110" s="12" t="str">
        <f t="shared" si="17"/>
        <v/>
      </c>
      <c r="G110" s="12">
        <f t="shared" si="18"/>
        <v>0</v>
      </c>
      <c r="H110" s="565"/>
    </row>
    <row r="111" spans="1:8" s="12" customFormat="1" x14ac:dyDescent="0.25">
      <c r="A111" s="12" t="str">
        <f>$A$32</f>
        <v>Rotavirus #2</v>
      </c>
      <c r="B111" s="517"/>
      <c r="C111" s="517"/>
      <c r="D111" s="517"/>
      <c r="E111" s="517"/>
      <c r="F111" s="517"/>
      <c r="G111" s="517"/>
      <c r="H111" s="565"/>
    </row>
    <row r="112" spans="1:8" s="12" customFormat="1" x14ac:dyDescent="0.25">
      <c r="A112" s="13" t="str">
        <f>$A$19</f>
        <v>Age</v>
      </c>
      <c r="B112" s="12" t="str">
        <f t="shared" si="13"/>
        <v xml:space="preserve">5 </v>
      </c>
      <c r="C112" s="12" t="str">
        <f t="shared" si="14"/>
        <v>months</v>
      </c>
      <c r="D112" s="12" t="str">
        <f t="shared" si="15"/>
        <v>+</v>
      </c>
      <c r="E112" s="12" t="str">
        <f t="shared" si="16"/>
        <v xml:space="preserve">4 </v>
      </c>
      <c r="F112" s="12" t="str">
        <f t="shared" si="17"/>
        <v>weeks</v>
      </c>
      <c r="G112" s="12" t="str">
        <f t="shared" si="18"/>
        <v>+28</v>
      </c>
      <c r="H112" s="565"/>
    </row>
    <row r="113" spans="1:13" s="12" customFormat="1" x14ac:dyDescent="0.25">
      <c r="A113" s="13" t="str">
        <f>$A$20</f>
        <v>Interval</v>
      </c>
      <c r="B113" s="12" t="str">
        <f t="shared" si="13"/>
        <v xml:space="preserve">13 </v>
      </c>
      <c r="C113" s="12" t="str">
        <f t="shared" si="14"/>
        <v>weeks</v>
      </c>
      <c r="D113" s="12" t="str">
        <f t="shared" si="15"/>
        <v/>
      </c>
      <c r="E113" s="12" t="str">
        <f t="shared" si="16"/>
        <v/>
      </c>
      <c r="F113" s="12" t="str">
        <f t="shared" si="17"/>
        <v/>
      </c>
      <c r="G113" s="12">
        <f t="shared" si="18"/>
        <v>0</v>
      </c>
      <c r="H113" s="565"/>
    </row>
    <row r="114" spans="1:13" s="12" customFormat="1" x14ac:dyDescent="0.25">
      <c r="A114" s="12" t="str">
        <f>$A$35</f>
        <v xml:space="preserve">Varicella            </v>
      </c>
      <c r="B114" s="12" t="str">
        <f t="shared" si="13"/>
        <v xml:space="preserve">16 </v>
      </c>
      <c r="C114" s="12" t="str">
        <f t="shared" si="14"/>
        <v>months</v>
      </c>
      <c r="D114" s="12" t="str">
        <f t="shared" si="15"/>
        <v>+</v>
      </c>
      <c r="E114" s="12" t="str">
        <f t="shared" si="16"/>
        <v xml:space="preserve">4 </v>
      </c>
      <c r="F114" s="12" t="str">
        <f t="shared" si="17"/>
        <v>weeks</v>
      </c>
      <c r="G114" s="12" t="str">
        <f t="shared" si="18"/>
        <v>+28</v>
      </c>
      <c r="H114" s="565"/>
    </row>
    <row r="116" spans="1:13" s="12" customFormat="1" x14ac:dyDescent="0.25">
      <c r="A116" s="11" t="s">
        <v>123</v>
      </c>
      <c r="B116" s="11"/>
      <c r="C116" s="11"/>
      <c r="D116" s="11"/>
      <c r="E116" s="11"/>
      <c r="F116" s="11"/>
      <c r="G116" s="11"/>
      <c r="H116" s="565"/>
    </row>
    <row r="117" spans="1:13" s="12" customFormat="1" x14ac:dyDescent="0.25">
      <c r="A117" s="518"/>
      <c r="B117" s="519"/>
      <c r="C117" s="519"/>
      <c r="D117" s="519"/>
      <c r="E117" s="519"/>
      <c r="F117" s="519"/>
      <c r="G117" s="519"/>
      <c r="H117" s="565"/>
    </row>
    <row r="118" spans="1:13" s="12" customFormat="1" x14ac:dyDescent="0.25">
      <c r="A118" s="563"/>
      <c r="H118" s="565"/>
      <c r="I118" s="12" t="s">
        <v>131</v>
      </c>
    </row>
    <row r="119" spans="1:13" s="12" customFormat="1" x14ac:dyDescent="0.25">
      <c r="B119" s="18" t="s">
        <v>109</v>
      </c>
      <c r="C119" s="18" t="s">
        <v>110</v>
      </c>
      <c r="D119" s="576" t="s">
        <v>111</v>
      </c>
      <c r="H119" s="565"/>
      <c r="J119" s="12" t="s">
        <v>132</v>
      </c>
      <c r="K119" s="18" t="s">
        <v>109</v>
      </c>
      <c r="L119" s="18" t="s">
        <v>110</v>
      </c>
      <c r="M119" s="576" t="s">
        <v>111</v>
      </c>
    </row>
    <row r="120" spans="1:13" s="12" customFormat="1" x14ac:dyDescent="0.25">
      <c r="A120" s="12" t="str">
        <f>$A$13</f>
        <v>COVID</v>
      </c>
      <c r="B120" s="524">
        <f>IF(B13="n/a","n/a",IF(LEFT(C40,3)="day",$B$4+B40,IF(LEFT(C40,4)="week",$B$4+(7*B40),IF(LEFT(C40,5)="month",EDATE($B$4,B40),IF(LEFT(C40,4)="year",EDATE($B$4,B40*12),"?"))))+G40)</f>
        <v>45550</v>
      </c>
      <c r="C120" s="524">
        <f>IF(C13="n/a","n/a",IF(LEFT(C66,3)="day",$B$4+B66,IF(LEFT(C66,4)="week",$B$4+(7*B66),IF(LEFT(C66,5)="month",EDATE($B$4,B66),IF(LEFT(C66,4)="year",EDATE($B$4,B66*12),"?"))))+G66)</f>
        <v>45550</v>
      </c>
      <c r="D120" s="525" t="str">
        <f>IF(D13="n/a","n/a",IF(LEFT(C92,3)="day",$B$4+B92,IF(LEFT(C92,4)="week",$B$4+(7*B92),IF(LEFT(C92,5)="month",EDATE($B$4,B92),IF(LEFT(C92,4)="year",EDATE($B$4,B92*12),"?"))))+G92)</f>
        <v>n/a</v>
      </c>
      <c r="H120" s="565"/>
      <c r="I120" s="526" t="s">
        <v>132</v>
      </c>
      <c r="J120" s="526" t="str">
        <f>$B$4</f>
        <v>03/15/2024</v>
      </c>
      <c r="K120" s="562">
        <f>EDATE(J120,6)</f>
        <v>45550</v>
      </c>
      <c r="L120" s="562">
        <f>EDATE(J120,6)</f>
        <v>45550</v>
      </c>
      <c r="M120" s="578" t="s">
        <v>133</v>
      </c>
    </row>
    <row r="121" spans="1:13" s="12" customFormat="1" x14ac:dyDescent="0.25">
      <c r="A121" s="12" t="str">
        <f>$A$14</f>
        <v>DTaP, Tdap or Td  #2</v>
      </c>
      <c r="B121" s="524">
        <f>IF(B122&gt;B123,B122,B123)</f>
        <v>45442</v>
      </c>
      <c r="C121" s="524">
        <f>C122</f>
        <v>45488</v>
      </c>
      <c r="D121" s="525">
        <f t="shared" ref="D121" si="21">IF(D122&gt;D123,D122,D123)</f>
        <v>45547</v>
      </c>
      <c r="H121" s="565"/>
      <c r="K121" s="521"/>
      <c r="L121" s="521"/>
      <c r="M121" s="578"/>
    </row>
    <row r="122" spans="1:13" s="12" customFormat="1" x14ac:dyDescent="0.25">
      <c r="A122" s="13" t="str">
        <f>$A$19</f>
        <v>Age</v>
      </c>
      <c r="B122" s="524">
        <f>IF(B15="n/a","n/a",IF(LEFT(C42,3)="day",$B$4+B42,IF(LEFT(C42,4)="week",$B$4+(7*B42),IF(LEFT(C42,5)="month",EDATE($B$4,B42),IF(LEFT(C42,4)="year",EDATE($B$4,B42*12),"?"))))+G42)</f>
        <v>45436</v>
      </c>
      <c r="C122" s="524">
        <f>IF(C15="n/a","n/a",IF(LEFT(C68,3)="day",$B$4+B68,IF(LEFT(C68,4)="week",$B$4+(7*B68),IF(LEFT(C68,5)="month",EDATE($B$4,B68),IF(LEFT(C68,4)="year",EDATE($B$4,B68*12),"?"))))+G68)</f>
        <v>45488</v>
      </c>
      <c r="D122" s="525">
        <f>IF(D15="n/a","n/a",IF(LEFT(C94,3)="day",$B$4+B94,IF(LEFT(C94,4)="week",$B$4+(7*B94),IF(LEFT(C94,5)="month",EDATE($B$4,B94),IF(LEFT(C94,4)="year",EDATE($B$4,B94*12),"?"))))+G94)</f>
        <v>45547</v>
      </c>
      <c r="H122" s="565"/>
      <c r="I122" s="526" t="s">
        <v>132</v>
      </c>
      <c r="J122" s="526" t="str">
        <f>$B$4</f>
        <v>03/15/2024</v>
      </c>
      <c r="K122" s="562">
        <f>J122+(10*7)</f>
        <v>45436</v>
      </c>
      <c r="L122" s="562">
        <f>EDATE(J122,4)</f>
        <v>45488</v>
      </c>
      <c r="M122" s="578">
        <f>EDATE(J122,5)+(4*7)</f>
        <v>45547</v>
      </c>
    </row>
    <row r="123" spans="1:13" s="12" customFormat="1" x14ac:dyDescent="0.25">
      <c r="A123" s="13" t="str">
        <f>$A$20</f>
        <v>Interval</v>
      </c>
      <c r="B123" s="524">
        <f>IF(B16="n/a","n/a",IF(LEFT(C43,3)="day",$B$5+B43,IF(LEFT(C43,4)="week",$B$5+(7*B43),IF(LEFT(C43,5)="month",EDATE($B$5,B43),IF(LEFT(C43,4)="year",EDATE($B$5,B43*12),"?"))))+G43)</f>
        <v>45442</v>
      </c>
      <c r="C123" s="564">
        <f>IF(C16="n/a","n/a",IF(LEFT(C69,3)="day",$B$5+B69,IF(LEFT(C69,4)="week",$B$5+(7*B69),IF(LEFT(C69,5)="month",EDATE($B$5,B69),IF(LEFT(C69,4)="year",EDATE($B$5,B69*12),"?"))))+G69)</f>
        <v>45470</v>
      </c>
      <c r="D123" s="525">
        <f>IF(D16="n/a","n/a",IF(LEFT(C95,3)="day",$B$5+B95,IF(LEFT(C95,4)="week",$B$5+(7*B95),IF(LEFT(C95,5)="month",EDATE($B$5,B95),IF(LEFT(C95,4)="year",EDATE($B$5,B95*12),"?"))))+G95)</f>
        <v>45505</v>
      </c>
      <c r="H123" s="565"/>
      <c r="I123" s="526" t="s">
        <v>134</v>
      </c>
      <c r="J123" s="522">
        <f>$B$5</f>
        <v>45414</v>
      </c>
      <c r="K123" s="562">
        <f>J123+(4*7)</f>
        <v>45442</v>
      </c>
      <c r="L123" s="562">
        <f>J123+(8*7)</f>
        <v>45470</v>
      </c>
      <c r="M123" s="578">
        <f>J123+(13*7)</f>
        <v>45505</v>
      </c>
    </row>
    <row r="124" spans="1:13" s="12" customFormat="1" x14ac:dyDescent="0.25">
      <c r="A124" s="12" t="str">
        <f>$A$17</f>
        <v xml:space="preserve">HepA                 </v>
      </c>
      <c r="B124" s="524">
        <f>IF(B17="n/a","n/a",IF(LEFT(C44,3)="day",$B$4+B44,IF(LEFT(C44,4)="week",$B$4+(7*B44),IF(LEFT(C44,5)="month",EDATE($B$4,B44),IF(LEFT(C44,4)="year",EDATE($B$4,B44*12),"?"))))+G44)</f>
        <v>45731</v>
      </c>
      <c r="C124" s="524">
        <f>IF(C17="n/a","n/a",IF(LEFT(C70,3)="day",$B$4+B70,IF(LEFT(C70,4)="week",$B$4+(7*B70),IF(LEFT(C70,5)="month",EDATE($B$4,B70),IF(LEFT(C70,4)="year",EDATE($B$4,B70*12),"?"))))+G70)</f>
        <v>45731</v>
      </c>
      <c r="D124" s="525">
        <f>IF(D17="n/a","n/a",IF(LEFT(C96,3)="day",$B$4+B96,IF(LEFT(C96,4)="week",$B$4+(7*B96),IF(LEFT(C96,5)="month",EDATE($B$4,B96),IF(LEFT(C96,4)="year",EDATE($B$4,B96*12),"?"))))+G96)</f>
        <v>46124</v>
      </c>
      <c r="H124" s="565"/>
      <c r="I124" s="526" t="s">
        <v>132</v>
      </c>
      <c r="J124" s="526" t="str">
        <f>$B$4</f>
        <v>03/15/2024</v>
      </c>
      <c r="K124" s="562">
        <f>EDATE(J124,12)</f>
        <v>45731</v>
      </c>
      <c r="L124" s="562">
        <f>EDATE(J124,12)</f>
        <v>45731</v>
      </c>
      <c r="M124" s="578">
        <f>EDATE(J124,24)+(4*7)</f>
        <v>46124</v>
      </c>
    </row>
    <row r="125" spans="1:13" s="12" customFormat="1" x14ac:dyDescent="0.25">
      <c r="A125" s="12" t="str">
        <f>$A$18</f>
        <v>HepB #3</v>
      </c>
      <c r="B125" s="524">
        <f>IF(B126&gt;B127,B126,B127)</f>
        <v>45534</v>
      </c>
      <c r="C125" s="524">
        <f>C126</f>
        <v>45550</v>
      </c>
      <c r="D125" s="525">
        <f t="shared" ref="D125" si="22">IF(D126&gt;D127,D126,D127)</f>
        <v>45991</v>
      </c>
      <c r="H125" s="565"/>
      <c r="I125" s="20"/>
      <c r="K125" s="521"/>
      <c r="L125" s="521"/>
      <c r="M125" s="578"/>
    </row>
    <row r="126" spans="1:13" s="12" customFormat="1" x14ac:dyDescent="0.25">
      <c r="A126" s="13" t="str">
        <f>$A$19</f>
        <v>Age</v>
      </c>
      <c r="B126" s="524">
        <f>IF(B19="n/a","n/a",IF(LEFT(C46,3)="day",$B$4+B46,IF(LEFT(C46,4)="week",$B$4+(7*B46),IF(LEFT(C46,5)="month",EDATE($B$4,B46),IF(LEFT(C46,4)="year",EDATE($B$4,B46*12),"?"))))+G46)</f>
        <v>45534</v>
      </c>
      <c r="C126" s="524">
        <f>IF(C19="n/a","n/a",IF(LEFT(C72,3)="day",$B$4+B72,IF(LEFT(C72,4)="week",$B$4+(7*B72),IF(LEFT(C72,5)="month",EDATE($B$4,B72),IF(LEFT(C72,4)="year",EDATE($B$4,B72*12),"?"))))+G72)</f>
        <v>45550</v>
      </c>
      <c r="D126" s="525">
        <f>IF(D19="n/a","n/a",IF(LEFT(C98,3)="day",$B$4+B98,IF(LEFT(C98,4)="week",$B$4+(7*B98),IF(LEFT(C98,5)="month",EDATE($B$4,B98),IF(LEFT(C98,4)="year",EDATE($B$4,B98*12),"?"))))+G98)</f>
        <v>45973</v>
      </c>
      <c r="H126" s="565"/>
      <c r="I126" s="526" t="s">
        <v>132</v>
      </c>
      <c r="J126" s="526" t="str">
        <f>$B$4</f>
        <v>03/15/2024</v>
      </c>
      <c r="K126" s="562">
        <f>J126+(24*7)</f>
        <v>45534</v>
      </c>
      <c r="L126" s="562">
        <f>EDATE(J126,6)</f>
        <v>45550</v>
      </c>
      <c r="M126" s="578">
        <f>EDATE(J126,19)+(4*7)</f>
        <v>45973</v>
      </c>
    </row>
    <row r="127" spans="1:13" s="12" customFormat="1" x14ac:dyDescent="0.25">
      <c r="A127" s="13" t="str">
        <f>$A$20</f>
        <v>Interval</v>
      </c>
      <c r="B127" s="524">
        <f>IF(B20="n/a","n/a",IF(LEFT(C47,3)="day",$B$5+B47,IF(LEFT(C47,4)="week",$B$5+(7*B47),IF(LEFT(C47,5)="month",EDATE($B$5,B47),IF(LEFT(C47,4)="year",EDATE($B$5,B47*12),"?"))))+G47)</f>
        <v>45470</v>
      </c>
      <c r="C127" s="564">
        <f>IF(C20="n/a","n/a",IF(LEFT(C73,3)="day",$B$5+B73,IF(LEFT(C73,4)="week",$B$5+(7*B73),IF(LEFT(C73,5)="month",EDATE($B$5,B73),IF(LEFT(C73,4)="year",EDATE($B$5,B73*12),"?"))))+G73)</f>
        <v>45470</v>
      </c>
      <c r="D127" s="525">
        <f>IF(D20="n/a","n/a",IF(LEFT(C99,3)="day",$B$5+B99,IF(LEFT(C99,4)="week",$B$5+(7*B99),IF(LEFT(C99,5)="month",EDATE($B$5,B99),IF(LEFT(C99,4)="year",EDATE($B$5,B99*12),"?"))))+G99)</f>
        <v>45991</v>
      </c>
      <c r="H127" s="565"/>
      <c r="I127" s="526" t="s">
        <v>134</v>
      </c>
      <c r="J127" s="522">
        <f>$B$5</f>
        <v>45414</v>
      </c>
      <c r="K127" s="562">
        <f>J127+(8*7)</f>
        <v>45470</v>
      </c>
      <c r="L127" s="562">
        <f>J127+(8*7)</f>
        <v>45470</v>
      </c>
      <c r="M127" s="578">
        <f>EDATE(J127,18)+(4*7)</f>
        <v>45991</v>
      </c>
    </row>
    <row r="128" spans="1:13" s="12" customFormat="1" x14ac:dyDescent="0.25">
      <c r="A128" s="12" t="str">
        <f>$A$21</f>
        <v xml:space="preserve">Hib #2 </v>
      </c>
      <c r="B128" s="524">
        <f>IF(B129&gt;B130,B129,B130)</f>
        <v>45442</v>
      </c>
      <c r="C128" s="524">
        <f>C129</f>
        <v>45488</v>
      </c>
      <c r="D128" s="525">
        <f t="shared" ref="D128" si="23">IF(D129&gt;D130,D129,D130)</f>
        <v>45547</v>
      </c>
      <c r="H128" s="565"/>
      <c r="K128" s="521"/>
      <c r="L128" s="521"/>
      <c r="M128" s="578"/>
    </row>
    <row r="129" spans="1:13" s="12" customFormat="1" x14ac:dyDescent="0.25">
      <c r="A129" s="13" t="str">
        <f>$A$19</f>
        <v>Age</v>
      </c>
      <c r="B129" s="524">
        <f>IF(B22="n/a","n/a",IF(LEFT(C49,3)="day",$B$4+B49,IF(LEFT(C49,4)="week",$B$4+(7*B49),IF(LEFT(C49,5)="month",EDATE($B$4,B49),IF(LEFT(C49,4)="year",EDATE($B$4,B49*12),"?"))))+G49)</f>
        <v>45436</v>
      </c>
      <c r="C129" s="524">
        <f>IF(C22="n/a","n/a",IF(LEFT(C75,3)="day",$B$4+B75,IF(LEFT(C75,4)="week",$B$4+(7*B75),IF(LEFT(C75,5)="month",EDATE($B$4,B75),IF(LEFT(C75,4)="year",EDATE($B$4,B75*12),"?"))))+G75)</f>
        <v>45488</v>
      </c>
      <c r="D129" s="525">
        <f>IF(D22="n/a","n/a",IF(LEFT(C101,3)="day",$B$4+B101,IF(LEFT(C101,4)="week",$B$4+(7*B101),IF(LEFT(C101,5)="month",EDATE($B$4,B101),IF(LEFT(C101,4)="year",EDATE($B$4,B101*12),"?"))))+G101)</f>
        <v>45547</v>
      </c>
      <c r="H129" s="565"/>
      <c r="I129" s="526" t="s">
        <v>132</v>
      </c>
      <c r="J129" s="526" t="str">
        <f>$B$4</f>
        <v>03/15/2024</v>
      </c>
      <c r="K129" s="562">
        <f>EDATE(J129,4)</f>
        <v>45488</v>
      </c>
      <c r="L129" s="562">
        <f>EDATE(J129,5)+(4*7)</f>
        <v>45547</v>
      </c>
      <c r="M129" s="578">
        <f>EDATE(J129,5*12)</f>
        <v>47192</v>
      </c>
    </row>
    <row r="130" spans="1:13" s="12" customFormat="1" x14ac:dyDescent="0.25">
      <c r="A130" s="13" t="str">
        <f>$A$20</f>
        <v>Interval</v>
      </c>
      <c r="B130" s="524">
        <f>IF(B23="n/a","n/a",IF(LEFT(C50,3)="day",$B$5+B50,IF(LEFT(C50,4)="week",$B$5+(7*B50),IF(LEFT(C50,5)="month",EDATE($B$5,B50),IF(LEFT(C50,4)="year",EDATE($B$5,B50*12),"?"))))+G50)</f>
        <v>45442</v>
      </c>
      <c r="C130" s="564">
        <f>IF(C23="n/a","n/a",IF(LEFT(C76,3)="day",$B$5+B76,IF(LEFT(C76,4)="week",$B$5+(7*B76),IF(LEFT(C76,5)="month",EDATE($B$5,B76),IF(LEFT(C76,4)="year",EDATE($B$5,B76*12),"?"))))+G76)</f>
        <v>45470</v>
      </c>
      <c r="D130" s="525">
        <f>IF(D23="n/a","n/a",IF(LEFT(C102,3)="day",$B$5+B102,IF(LEFT(C102,4)="week",$B$5+(7*B102),IF(LEFT(C102,5)="month",EDATE($B$5,B102),IF(LEFT(C102,4)="year",EDATE($B$5,B102*12),"?"))))+G102)</f>
        <v>45526</v>
      </c>
      <c r="H130" s="565"/>
      <c r="I130" s="526" t="s">
        <v>134</v>
      </c>
      <c r="J130" s="522">
        <f>$B$5</f>
        <v>45414</v>
      </c>
      <c r="K130" s="562">
        <f>J130+(4*7)</f>
        <v>45442</v>
      </c>
      <c r="L130" s="562">
        <f>J130+(8*7)</f>
        <v>45470</v>
      </c>
      <c r="M130" s="578">
        <f>J130+(16*7)</f>
        <v>45526</v>
      </c>
    </row>
    <row r="131" spans="1:13" s="12" customFormat="1" x14ac:dyDescent="0.25">
      <c r="A131" s="12" t="str">
        <f>$A$24</f>
        <v xml:space="preserve">Influenza            </v>
      </c>
      <c r="B131" s="524">
        <f>IF(B24="n/a","n/a",IF(LEFT(C51,3)="day",$B$4+B51,IF(LEFT(C51,4)="week",$B$4+(7*B51),IF(LEFT(C51,5)="month",EDATE($B$4,B51),IF(LEFT(C51,4)="year",EDATE($B$4,B51*12),"?"))))+G51)</f>
        <v>45550</v>
      </c>
      <c r="C131" s="524">
        <f>IF(C24="n/a","n/a",IF(LEFT(C77,3)="day",$B$4+B77,IF(LEFT(C77,4)="week",$B$4+(7*B77),IF(LEFT(C77,5)="month",EDATE($B$4,B77),IF(LEFT(C77,4)="year",EDATE($B$4,B77*12),"?"))))+G77)</f>
        <v>45550</v>
      </c>
      <c r="D131" s="525" t="str">
        <f>IF(D24="n/a","n/a",IF(LEFT(C103,3)="day",$B$4+B103,IF(LEFT(C103,4)="week",$B$4+(7*B103),IF(LEFT(C103,5)="month",EDATE($B$4,B103),IF(LEFT(C103,4)="year",EDATE($B$4,B103*12),"?"))))+G103)</f>
        <v>n/a</v>
      </c>
      <c r="H131" s="565"/>
      <c r="I131" s="526" t="s">
        <v>132</v>
      </c>
      <c r="J131" s="526" t="str">
        <f>$B$4</f>
        <v>03/15/2024</v>
      </c>
      <c r="K131" s="562">
        <f>EDATE(J131,6)</f>
        <v>45550</v>
      </c>
      <c r="L131" s="562">
        <f>EDATE(J131,6)</f>
        <v>45550</v>
      </c>
      <c r="M131" s="578" t="s">
        <v>133</v>
      </c>
    </row>
    <row r="132" spans="1:13" s="12" customFormat="1" x14ac:dyDescent="0.25">
      <c r="A132" s="12" t="str">
        <f>$A$25</f>
        <v xml:space="preserve">MMR                  </v>
      </c>
      <c r="B132" s="524">
        <f>IF(B25="n/a","n/a",IF(LEFT(C52,3)="day",$B$4+B52,IF(LEFT(C52,4)="week",$B$4+(7*B52),IF(LEFT(C52,5)="month",EDATE($B$4,B52),IF(LEFT(C52,4)="year",EDATE($B$4,B52*12),"?"))))+G52)</f>
        <v>45731</v>
      </c>
      <c r="C132" s="524">
        <f>IF(C25="n/a","n/a",IF(LEFT(C78,3)="day",$B$4+B78,IF(LEFT(C78,4)="week",$B$4+(7*B78),IF(LEFT(C78,5)="month",EDATE($B$4,B78),IF(LEFT(C78,4)="year",EDATE($B$4,B78*12),"?"))))+G78)</f>
        <v>45731</v>
      </c>
      <c r="D132" s="525">
        <f>IF(D25="n/a","n/a",IF(LEFT(C104,3)="day",$B$4+B104,IF(LEFT(C104,4)="week",$B$4+(7*B104),IF(LEFT(C104,5)="month",EDATE($B$4,B104),IF(LEFT(C104,4)="year",EDATE($B$4,B104*12),"?"))))+G104)</f>
        <v>45881</v>
      </c>
      <c r="H132" s="565"/>
      <c r="I132" s="526" t="s">
        <v>132</v>
      </c>
      <c r="J132" s="526" t="str">
        <f>$B$4</f>
        <v>03/15/2024</v>
      </c>
      <c r="K132" s="562">
        <f>EDATE(J132,12)</f>
        <v>45731</v>
      </c>
      <c r="L132" s="562">
        <f>EDATE(J132,12)</f>
        <v>45731</v>
      </c>
      <c r="M132" s="578">
        <f>EDATE(J132,16)+(4*7)</f>
        <v>45881</v>
      </c>
    </row>
    <row r="133" spans="1:13" s="12" customFormat="1" x14ac:dyDescent="0.25">
      <c r="A133" s="12" t="str">
        <f>$A$26</f>
        <v>Pneumococcal #2</v>
      </c>
      <c r="B133" s="524">
        <f>IF(B134&gt;B135,B134,B135)</f>
        <v>45442</v>
      </c>
      <c r="C133" s="524">
        <f>C134</f>
        <v>45488</v>
      </c>
      <c r="D133" s="525">
        <f t="shared" ref="D133" si="24">IF(D134&gt;D135,D134,D135)</f>
        <v>45547</v>
      </c>
      <c r="H133" s="565"/>
      <c r="K133" s="521"/>
      <c r="L133" s="521"/>
      <c r="M133" s="578"/>
    </row>
    <row r="134" spans="1:13" s="12" customFormat="1" x14ac:dyDescent="0.25">
      <c r="A134" s="13" t="str">
        <f>$A$19</f>
        <v>Age</v>
      </c>
      <c r="B134" s="524">
        <f>IF(B27="n/a","n/a",IF(LEFT(C54,3)="day",$B$4+B54,IF(LEFT(C54,4)="week",$B$4+(7*B54),IF(LEFT(C54,5)="month",EDATE($B$4,B54),IF(LEFT(C54,4)="year",EDATE($B$4,B54*12),"?"))))+G54)</f>
        <v>45436</v>
      </c>
      <c r="C134" s="524">
        <f>IF(C27="n/a","n/a",IF(LEFT(C80,3)="day",$B$4+B80,IF(LEFT(C80,4)="week",$B$4+(7*B80),IF(LEFT(C80,5)="month",EDATE($B$4,B80),IF(LEFT(C80,4)="year",EDATE($B$4,B80*12),"?"))))+G80)</f>
        <v>45488</v>
      </c>
      <c r="D134" s="525">
        <f>IF(D27="n/a","n/a",IF(LEFT(C106,3)="day",$B$4+B106,IF(LEFT(C106,4)="week",$B$4+(7*B106),IF(LEFT(C106,5)="month",EDATE($B$4,B106),IF(LEFT(C106,4)="year",EDATE($B$4,B106*12),"?"))))+G106)</f>
        <v>45547</v>
      </c>
      <c r="H134" s="565"/>
      <c r="I134" s="526" t="s">
        <v>132</v>
      </c>
      <c r="J134" s="526" t="str">
        <f>$B$4</f>
        <v>03/15/2024</v>
      </c>
      <c r="K134" s="562">
        <f>EDATE(J134,4)</f>
        <v>45488</v>
      </c>
      <c r="L134" s="562">
        <f>EDATE(J134,5)+(4*7)</f>
        <v>45547</v>
      </c>
      <c r="M134" s="578">
        <f>EDATE(J134,5*12)</f>
        <v>47192</v>
      </c>
    </row>
    <row r="135" spans="1:13" s="12" customFormat="1" x14ac:dyDescent="0.25">
      <c r="A135" s="13" t="str">
        <f>$A$20</f>
        <v>Interval</v>
      </c>
      <c r="B135" s="524">
        <f>IF(B28="n/a","n/a",IF(LEFT(C55,3)="day",$B$5+B55,IF(LEFT(C55,4)="week",$B$5+(7*B55),IF(LEFT(C55,5)="month",EDATE($B$5,B55),IF(LEFT(C55,4)="year",EDATE($B$5,B55*12),"?"))))+G55)</f>
        <v>45442</v>
      </c>
      <c r="C135" s="564">
        <f>IF(C28="n/a","n/a",IF(LEFT(C81,3)="day",$B$5+B81,IF(LEFT(C81,4)="week",$B$5+(7*B81),IF(LEFT(C81,5)="month",EDATE($B$5,B81),IF(LEFT(C81,4)="year",EDATE($B$5,B81*12),"?"))))+G81)</f>
        <v>45470</v>
      </c>
      <c r="D135" s="525">
        <f>IF(D28="n/a","n/a",IF(LEFT(C107,3)="day",$B$5+B107,IF(LEFT(C107,4)="week",$B$5+(7*B107),IF(LEFT(C107,5)="month",EDATE($B$5,B107),IF(LEFT(C107,4)="year",EDATE($B$5,B107*12),"?"))))+G107)</f>
        <v>45505</v>
      </c>
      <c r="H135" s="565"/>
      <c r="I135" s="526" t="s">
        <v>134</v>
      </c>
      <c r="J135" s="522">
        <f>$B$5</f>
        <v>45414</v>
      </c>
      <c r="K135" s="562">
        <f>J135+(4*7)</f>
        <v>45442</v>
      </c>
      <c r="L135" s="562">
        <f>J135+(8*7)</f>
        <v>45470</v>
      </c>
      <c r="M135" s="578">
        <f>J135+(13*7)</f>
        <v>45505</v>
      </c>
    </row>
    <row r="136" spans="1:13" s="12" customFormat="1" x14ac:dyDescent="0.25">
      <c r="A136" s="12" t="str">
        <f>$A$29</f>
        <v>Polio #2</v>
      </c>
      <c r="B136" s="524">
        <f>IF(B137&gt;B138,B137,B138)</f>
        <v>45442</v>
      </c>
      <c r="C136" s="524">
        <f>C137</f>
        <v>45488</v>
      </c>
      <c r="D136" s="525">
        <f t="shared" ref="D136" si="25">IF(D137&gt;D138,D137,D138)</f>
        <v>45547</v>
      </c>
      <c r="H136" s="565"/>
      <c r="K136" s="521"/>
      <c r="L136" s="521"/>
      <c r="M136" s="578"/>
    </row>
    <row r="137" spans="1:13" s="12" customFormat="1" x14ac:dyDescent="0.25">
      <c r="A137" s="13" t="str">
        <f>$A$19</f>
        <v>Age</v>
      </c>
      <c r="B137" s="524">
        <f>IF(B30="n/a","n/a",IF(LEFT(C57,3)="day",$B$4+B57,IF(LEFT(C57,4)="week",$B$4+(7*B57),IF(LEFT(C57,5)="month",EDATE($B$4,B57),IF(LEFT(C57,4)="year",EDATE($B$4,B57*12),"?"))))+G57)</f>
        <v>45436</v>
      </c>
      <c r="C137" s="524">
        <f>IF(C30="n/a","n/a",IF(LEFT(C83,3)="day",$B$4+B83,IF(LEFT(C83,4)="week",$B$4+(7*B83),IF(LEFT(C83,5)="month",EDATE($B$4,B83),IF(LEFT(C83,4)="year",EDATE($B$4,B83*12),"?"))))+G83)</f>
        <v>45488</v>
      </c>
      <c r="D137" s="525">
        <f>IF(D30="n/a","n/a",IF(LEFT(C109,3)="day",$B$4+B109,IF(LEFT(C109,4)="week",$B$4+(7*B109),IF(LEFT(C109,5)="month",EDATE($B$4,B109),IF(LEFT(C109,4)="year",EDATE($B$4,B109*12),"?"))))+G109)</f>
        <v>45547</v>
      </c>
      <c r="H137" s="565"/>
      <c r="I137" s="526" t="s">
        <v>132</v>
      </c>
      <c r="J137" s="526" t="str">
        <f>$B$4</f>
        <v>03/15/2024</v>
      </c>
      <c r="K137" s="562">
        <f>EDATE(J137,4)</f>
        <v>45488</v>
      </c>
      <c r="L137" s="562">
        <f>EDATE(J137,5)+(4*7)</f>
        <v>45547</v>
      </c>
      <c r="M137" s="578" t="s">
        <v>133</v>
      </c>
    </row>
    <row r="138" spans="1:13" s="12" customFormat="1" x14ac:dyDescent="0.25">
      <c r="A138" s="13" t="str">
        <f>$A$20</f>
        <v>Interval</v>
      </c>
      <c r="B138" s="524">
        <f>IF(B31="n/a","n/a",IF(LEFT(C58,3)="day",$B$5+B58,IF(LEFT(C58,4)="week",$B$5+(7*B58),IF(LEFT(C58,5)="month",EDATE($B$5,B58),IF(LEFT(C58,4)="year",EDATE($B$5,B58*12),"?"))))+G58)</f>
        <v>45442</v>
      </c>
      <c r="C138" s="564">
        <f>IF(C31="n/a","n/a",IF(LEFT(C84,3)="day",$B$5+B84,IF(LEFT(C84,4)="week",$B$5+(7*B84),IF(LEFT(C84,5)="month",EDATE($B$5,B84),IF(LEFT(C84,4)="year",EDATE($B$5,B84*12),"?"))))+G84)</f>
        <v>45470</v>
      </c>
      <c r="D138" s="525">
        <f>IF(D31="n/a","n/a",IF(LEFT(C110,3)="day",$B$5+B110,IF(LEFT(C110,4)="week",$B$5+(7*B110),IF(LEFT(C110,5)="month",EDATE($B$5,B110),IF(LEFT(C110,4)="year",EDATE($B$5,B110*12),"?"))))+G110)</f>
        <v>45505</v>
      </c>
      <c r="H138" s="565"/>
      <c r="I138" s="526" t="s">
        <v>134</v>
      </c>
      <c r="J138" s="522">
        <f>$B$5</f>
        <v>45414</v>
      </c>
      <c r="K138" s="562">
        <f>J138+(4*7)</f>
        <v>45442</v>
      </c>
      <c r="L138" s="562">
        <f>J138+(8*7)</f>
        <v>45470</v>
      </c>
      <c r="M138" s="578">
        <f>J138+(13*7)</f>
        <v>45505</v>
      </c>
    </row>
    <row r="139" spans="1:13" s="12" customFormat="1" x14ac:dyDescent="0.25">
      <c r="A139" s="12" t="str">
        <f>$A$32</f>
        <v>Rotavirus #2</v>
      </c>
      <c r="B139" s="524">
        <f>IF(B140&gt;B141,B140,B141)</f>
        <v>45442</v>
      </c>
      <c r="C139" s="524">
        <f>C140</f>
        <v>45488</v>
      </c>
      <c r="D139" s="525">
        <f t="shared" ref="D139" si="26">IF(D140&gt;D141,D140,D141)</f>
        <v>45547</v>
      </c>
      <c r="H139" s="565"/>
      <c r="K139" s="521"/>
      <c r="L139" s="521"/>
      <c r="M139" s="578"/>
    </row>
    <row r="140" spans="1:13" s="12" customFormat="1" x14ac:dyDescent="0.25">
      <c r="A140" s="13" t="str">
        <f>$A$19</f>
        <v>Age</v>
      </c>
      <c r="B140" s="524">
        <f>IF(B33="n/a","n/a",IF(LEFT(C60,3)="day",$B$4+B60,IF(LEFT(C60,4)="week",$B$4+(7*B60),IF(LEFT(C60,5)="month",EDATE($B$4,B60),IF(LEFT(C60,4)="year",EDATE($B$4,B60*12),"?"))))+G60)</f>
        <v>45436</v>
      </c>
      <c r="C140" s="524">
        <f>IF(C33="n/a","n/a",IF(LEFT(C86,3)="day",$B$4+B86,IF(LEFT(C86,4)="week",$B$4+(7*B86),IF(LEFT(C86,5)="month",EDATE($B$4,B86),IF(LEFT(C86,4)="year",EDATE($B$4,B86*12),"?"))))+G86)</f>
        <v>45488</v>
      </c>
      <c r="D140" s="525">
        <f>IF(D33="n/a","n/a",IF(LEFT(C112,3)="day",$B$4+B112,IF(LEFT(C112,4)="week",$B$4+(7*B112),IF(LEFT(C112,5)="month",EDATE($B$4,B112),IF(LEFT(C112,4)="year",EDATE($B$4,B112*12),"?"))))+G112)</f>
        <v>45547</v>
      </c>
      <c r="H140" s="565"/>
      <c r="I140" s="526" t="s">
        <v>132</v>
      </c>
      <c r="J140" s="526" t="str">
        <f>$B$4</f>
        <v>03/15/2024</v>
      </c>
      <c r="K140" s="562">
        <f>J140+(10*7)</f>
        <v>45436</v>
      </c>
      <c r="L140" s="562">
        <f>EDATE(J140,4)</f>
        <v>45488</v>
      </c>
      <c r="M140" s="578">
        <f>EDATE(J140,8)+1</f>
        <v>45612</v>
      </c>
    </row>
    <row r="141" spans="1:13" s="12" customFormat="1" x14ac:dyDescent="0.25">
      <c r="A141" s="13" t="str">
        <f>$A$20</f>
        <v>Interval</v>
      </c>
      <c r="B141" s="524">
        <f>IF(B34="n/a","n/a",IF(LEFT(C61,3)="day",$B$5+B61,IF(LEFT(C61,4)="week",$B$5+(7*B61),IF(LEFT(C61,5)="month",EDATE($B$5,B61),IF(LEFT(C61,4)="year",EDATE($B$5,B61*12),"?"))))+G61)</f>
        <v>45442</v>
      </c>
      <c r="C141" s="564">
        <f>IF(C34="n/a","n/a",IF(LEFT(C87,3)="day",$B$5+B87,IF(LEFT(C87,4)="week",$B$5+(7*B87),IF(LEFT(C87,5)="month",EDATE($B$5,B87),IF(LEFT(C87,4)="year",EDATE($B$5,B87*12),"?"))))+G87)</f>
        <v>45470</v>
      </c>
      <c r="D141" s="525">
        <f>IF(D34="n/a","n/a",IF(LEFT(C113,3)="day",$B$5+B113,IF(LEFT(C113,4)="week",$B$5+(7*B113),IF(LEFT(C113,5)="month",EDATE($B$5,B113),IF(LEFT(C113,4)="year",EDATE($B$5,B113*12),"?"))))+G113)</f>
        <v>45505</v>
      </c>
      <c r="H141" s="565"/>
      <c r="I141" s="526" t="s">
        <v>134</v>
      </c>
      <c r="J141" s="522">
        <f>$B$5</f>
        <v>45414</v>
      </c>
      <c r="K141" s="562">
        <f>J141+(4*7)</f>
        <v>45442</v>
      </c>
      <c r="L141" s="562">
        <f>J141+(8*7)</f>
        <v>45470</v>
      </c>
      <c r="M141" s="578">
        <f>J141+(13*7)</f>
        <v>45505</v>
      </c>
    </row>
    <row r="142" spans="1:13" s="12" customFormat="1" x14ac:dyDescent="0.25">
      <c r="A142" s="12" t="str">
        <f>$A$35</f>
        <v xml:space="preserve">Varicella            </v>
      </c>
      <c r="B142" s="524">
        <f t="shared" ref="B142" si="27">IF(B35="n/a","n/a",IF(LEFT(C62,3)="day",$B$4+B62,IF(LEFT(C62,4)="week",$B$4+(7*B62),IF(LEFT(C62,5)="month",EDATE($B$4,B62),IF(LEFT(C62,4)="year",EDATE($B$4,B62*12),"?"))))+G62)</f>
        <v>45731</v>
      </c>
      <c r="C142" s="524">
        <f t="shared" ref="C142" si="28">IF(C35="n/a","n/a",IF(LEFT(C88,3)="day",$B$4+B88,IF(LEFT(C88,4)="week",$B$4+(7*B88),IF(LEFT(C88,5)="month",EDATE($B$4,B88),IF(LEFT(C88,4)="year",EDATE($B$4,B88*12),"?"))))+G88)</f>
        <v>45731</v>
      </c>
      <c r="D142" s="525">
        <f t="shared" ref="D142" si="29">IF(D35="n/a","n/a",IF(LEFT(C114,3)="day",$B$4+B114,IF(LEFT(C114,4)="week",$B$4+(7*B114),IF(LEFT(C114,5)="month",EDATE($B$4,B114),IF(LEFT(C114,4)="year",EDATE($B$4,B114*12),"?"))))+G114)</f>
        <v>45881</v>
      </c>
      <c r="H142" s="565"/>
      <c r="I142" s="526" t="s">
        <v>132</v>
      </c>
      <c r="J142" s="526" t="str">
        <f>$B$4</f>
        <v>03/15/2024</v>
      </c>
      <c r="K142" s="562">
        <f>EDATE(J142,12)</f>
        <v>45731</v>
      </c>
      <c r="L142" s="562">
        <f>EDATE(J142,12)</f>
        <v>45731</v>
      </c>
      <c r="M142" s="578">
        <f>EDATE(J142,16)+(4*7)</f>
        <v>45881</v>
      </c>
    </row>
  </sheetData>
  <sheetProtection algorithmName="SHA-512" hashValue="eFb6VAYSwyBuZhQ3dPsYCDWwHT7SY20bW/SYbNHG4LwW1LeNr+DFNbvii26l3xLwDaR93OMPIwWdvpDhdYphpA==" saltValue="gn1J1xoPj/LSNog2jfVhag==" spinCount="100000" sheet="1" objects="1" scenarios="1"/>
  <mergeCells count="10">
    <mergeCell ref="B21:D21"/>
    <mergeCell ref="B26:D26"/>
    <mergeCell ref="B29:D29"/>
    <mergeCell ref="B32:D32"/>
    <mergeCell ref="B3:G3"/>
    <mergeCell ref="B4:G4"/>
    <mergeCell ref="B5:G5"/>
    <mergeCell ref="B6:G6"/>
    <mergeCell ref="B9:E9"/>
    <mergeCell ref="B18:D18"/>
  </mergeCells>
  <pageMargins left="0.7" right="0.7" top="0.75" bottom="0.75" header="0.3" footer="0.3"/>
  <pageSetup orientation="landscape"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89F39-468E-4582-992B-D37F97300F8B}">
  <dimension ref="A2:C62"/>
  <sheetViews>
    <sheetView workbookViewId="0">
      <selection activeCell="C39" sqref="C39"/>
    </sheetView>
  </sheetViews>
  <sheetFormatPr defaultRowHeight="15" x14ac:dyDescent="0.25"/>
  <cols>
    <col min="1" max="1" width="43.28515625" customWidth="1"/>
    <col min="2" max="2" width="30.42578125" bestFit="1" customWidth="1"/>
    <col min="3" max="3" width="14.85546875" customWidth="1"/>
  </cols>
  <sheetData>
    <row r="2" spans="1:3" x14ac:dyDescent="0.25">
      <c r="A2" s="3" t="s">
        <v>135</v>
      </c>
      <c r="B2" s="3" t="s">
        <v>136</v>
      </c>
      <c r="C2" s="3" t="s">
        <v>137</v>
      </c>
    </row>
    <row r="3" spans="1:3" x14ac:dyDescent="0.25">
      <c r="A3" s="4" t="s">
        <v>138</v>
      </c>
      <c r="B3" s="3"/>
      <c r="C3" s="3"/>
    </row>
    <row r="4" spans="1:3" ht="33.75" customHeight="1" x14ac:dyDescent="0.25">
      <c r="A4" s="4" t="s">
        <v>35</v>
      </c>
      <c r="B4" s="3"/>
      <c r="C4" s="3"/>
    </row>
    <row r="5" spans="1:3" x14ac:dyDescent="0.25">
      <c r="A5" s="3" t="s">
        <v>83</v>
      </c>
      <c r="B5" s="3" t="s">
        <v>139</v>
      </c>
      <c r="C5" s="3" t="s">
        <v>140</v>
      </c>
    </row>
    <row r="6" spans="1:3" x14ac:dyDescent="0.25">
      <c r="A6" s="3"/>
      <c r="B6" s="3"/>
      <c r="C6" s="3"/>
    </row>
    <row r="7" spans="1:3" x14ac:dyDescent="0.25">
      <c r="A7" s="3" t="s">
        <v>141</v>
      </c>
      <c r="B7" s="3" t="s">
        <v>142</v>
      </c>
      <c r="C7" s="3" t="s">
        <v>143</v>
      </c>
    </row>
    <row r="8" spans="1:3" x14ac:dyDescent="0.25">
      <c r="A8" s="3"/>
      <c r="B8" s="3"/>
      <c r="C8" s="3"/>
    </row>
    <row r="9" spans="1:3" x14ac:dyDescent="0.25">
      <c r="A9" s="3" t="s">
        <v>141</v>
      </c>
      <c r="B9" s="3" t="s">
        <v>144</v>
      </c>
      <c r="C9" s="3" t="s">
        <v>145</v>
      </c>
    </row>
    <row r="10" spans="1:3" x14ac:dyDescent="0.25">
      <c r="A10" s="3"/>
      <c r="B10" s="3"/>
      <c r="C10" s="3"/>
    </row>
    <row r="11" spans="1:3" x14ac:dyDescent="0.25">
      <c r="A11" s="3" t="s">
        <v>83</v>
      </c>
      <c r="B11" s="3" t="s">
        <v>146</v>
      </c>
      <c r="C11" s="3" t="s">
        <v>140</v>
      </c>
    </row>
    <row r="12" spans="1:3" hidden="1" x14ac:dyDescent="0.25">
      <c r="A12" s="3"/>
      <c r="B12" s="3"/>
      <c r="C12" s="3"/>
    </row>
    <row r="13" spans="1:3" x14ac:dyDescent="0.25">
      <c r="A13" s="6" t="str">
        <f>_xlfn.CONCAT("Recommended COVID" )</f>
        <v>Recommended COVID</v>
      </c>
      <c r="B13" s="3" t="s">
        <v>146</v>
      </c>
      <c r="C13" s="3" t="s">
        <v>147</v>
      </c>
    </row>
    <row r="14" spans="1:3" x14ac:dyDescent="0.25">
      <c r="A14" s="6" t="s">
        <v>148</v>
      </c>
      <c r="B14" s="3" t="s">
        <v>146</v>
      </c>
      <c r="C14" s="3" t="s">
        <v>149</v>
      </c>
    </row>
    <row r="15" spans="1:3" x14ac:dyDescent="0.25">
      <c r="A15" s="6" t="s">
        <v>150</v>
      </c>
      <c r="B15" s="3" t="s">
        <v>146</v>
      </c>
      <c r="C15" s="3" t="s">
        <v>151</v>
      </c>
    </row>
    <row r="16" spans="1:3" x14ac:dyDescent="0.25">
      <c r="A16" s="6" t="s">
        <v>152</v>
      </c>
      <c r="B16" s="3" t="s">
        <v>146</v>
      </c>
      <c r="C16" s="3" t="s">
        <v>153</v>
      </c>
    </row>
    <row r="17" spans="1:3" s="14" customFormat="1" hidden="1" x14ac:dyDescent="0.25">
      <c r="A17" s="7" t="s">
        <v>35</v>
      </c>
      <c r="B17" s="3" t="s">
        <v>146</v>
      </c>
      <c r="C17" s="8"/>
    </row>
    <row r="18" spans="1:3" s="14" customFormat="1" hidden="1" x14ac:dyDescent="0.25">
      <c r="A18" s="7" t="s">
        <v>112</v>
      </c>
      <c r="B18" s="3" t="s">
        <v>146</v>
      </c>
      <c r="C18" s="8"/>
    </row>
    <row r="19" spans="1:3" x14ac:dyDescent="0.25">
      <c r="A19" s="6" t="s">
        <v>154</v>
      </c>
      <c r="B19" s="3" t="s">
        <v>146</v>
      </c>
      <c r="C19" s="3" t="s">
        <v>155</v>
      </c>
    </row>
    <row r="20" spans="1:3" x14ac:dyDescent="0.25">
      <c r="A20" s="6" t="s">
        <v>156</v>
      </c>
      <c r="B20" s="3" t="s">
        <v>146</v>
      </c>
      <c r="C20" s="3" t="s">
        <v>157</v>
      </c>
    </row>
    <row r="21" spans="1:3" x14ac:dyDescent="0.25">
      <c r="A21" s="6" t="s">
        <v>158</v>
      </c>
      <c r="B21" s="3" t="s">
        <v>146</v>
      </c>
      <c r="C21" s="3" t="s">
        <v>159</v>
      </c>
    </row>
    <row r="22" spans="1:3" x14ac:dyDescent="0.25">
      <c r="A22" s="6" t="s">
        <v>160</v>
      </c>
      <c r="B22" s="3" t="s">
        <v>146</v>
      </c>
      <c r="C22" s="3" t="s">
        <v>161</v>
      </c>
    </row>
    <row r="23" spans="1:3" x14ac:dyDescent="0.25">
      <c r="A23" s="6" t="s">
        <v>162</v>
      </c>
      <c r="B23" s="3" t="s">
        <v>146</v>
      </c>
      <c r="C23" s="3" t="s">
        <v>163</v>
      </c>
    </row>
    <row r="24" spans="1:3" x14ac:dyDescent="0.25">
      <c r="A24" s="6" t="s">
        <v>164</v>
      </c>
      <c r="B24" s="3" t="s">
        <v>146</v>
      </c>
      <c r="C24" s="3" t="s">
        <v>165</v>
      </c>
    </row>
    <row r="25" spans="1:3" x14ac:dyDescent="0.25">
      <c r="A25" s="6" t="s">
        <v>166</v>
      </c>
      <c r="B25" s="3" t="s">
        <v>146</v>
      </c>
      <c r="C25" s="3" t="s">
        <v>167</v>
      </c>
    </row>
    <row r="26" spans="1:3" x14ac:dyDescent="0.25">
      <c r="A26" s="6"/>
      <c r="B26" s="3"/>
      <c r="C26" s="3"/>
    </row>
    <row r="27" spans="1:3" x14ac:dyDescent="0.25">
      <c r="A27" s="3" t="s">
        <v>141</v>
      </c>
      <c r="B27" s="3" t="s">
        <v>168</v>
      </c>
      <c r="C27" s="3" t="s">
        <v>169</v>
      </c>
    </row>
    <row r="28" spans="1:3" x14ac:dyDescent="0.25">
      <c r="A28" s="3"/>
      <c r="B28" s="3"/>
      <c r="C28" s="3"/>
    </row>
    <row r="29" spans="1:3" x14ac:dyDescent="0.25">
      <c r="A29" s="3" t="s">
        <v>141</v>
      </c>
      <c r="B29" s="3" t="s">
        <v>170</v>
      </c>
      <c r="C29" s="3" t="s">
        <v>171</v>
      </c>
    </row>
    <row r="30" spans="1:3" x14ac:dyDescent="0.25">
      <c r="A30" s="3"/>
      <c r="B30" s="3"/>
      <c r="C30" s="3"/>
    </row>
    <row r="31" spans="1:3" x14ac:dyDescent="0.25">
      <c r="A31" s="3" t="s">
        <v>83</v>
      </c>
      <c r="B31" s="3" t="s">
        <v>172</v>
      </c>
      <c r="C31" s="3" t="s">
        <v>173</v>
      </c>
    </row>
    <row r="32" spans="1:3" x14ac:dyDescent="0.25">
      <c r="A32" s="3" t="s">
        <v>174</v>
      </c>
      <c r="B32" s="3" t="s">
        <v>172</v>
      </c>
      <c r="C32" s="3" t="s">
        <v>149</v>
      </c>
    </row>
    <row r="33" spans="1:3" x14ac:dyDescent="0.25">
      <c r="A33" s="3" t="s">
        <v>175</v>
      </c>
      <c r="B33" s="3" t="s">
        <v>172</v>
      </c>
      <c r="C33" s="3" t="s">
        <v>176</v>
      </c>
    </row>
    <row r="34" spans="1:3" x14ac:dyDescent="0.25">
      <c r="A34" s="3" t="s">
        <v>177</v>
      </c>
      <c r="B34" s="3" t="s">
        <v>172</v>
      </c>
      <c r="C34" s="3" t="s">
        <v>178</v>
      </c>
    </row>
    <row r="35" spans="1:3" x14ac:dyDescent="0.25">
      <c r="A35" s="3" t="s">
        <v>179</v>
      </c>
      <c r="B35" s="3" t="s">
        <v>172</v>
      </c>
      <c r="C35" s="3" t="s">
        <v>159</v>
      </c>
    </row>
    <row r="36" spans="1:3" x14ac:dyDescent="0.25">
      <c r="A36" s="3" t="s">
        <v>180</v>
      </c>
      <c r="B36" s="3" t="s">
        <v>172</v>
      </c>
      <c r="C36" s="3" t="s">
        <v>165</v>
      </c>
    </row>
    <row r="37" spans="1:3" x14ac:dyDescent="0.25">
      <c r="A37" s="3" t="s">
        <v>181</v>
      </c>
      <c r="B37" s="3" t="s">
        <v>172</v>
      </c>
      <c r="C37" s="3" t="s">
        <v>182</v>
      </c>
    </row>
    <row r="38" spans="1:3" x14ac:dyDescent="0.25">
      <c r="A38" s="3" t="s">
        <v>183</v>
      </c>
      <c r="B38" s="3" t="s">
        <v>172</v>
      </c>
      <c r="C38" s="3" t="s">
        <v>184</v>
      </c>
    </row>
    <row r="39" spans="1:3" x14ac:dyDescent="0.25">
      <c r="A39" s="3"/>
      <c r="B39" s="3"/>
      <c r="C39" s="3"/>
    </row>
    <row r="40" spans="1:3" x14ac:dyDescent="0.25">
      <c r="A40" s="6" t="str">
        <f>_xlfn.CONCAT("Recommended COVID" )</f>
        <v>Recommended COVID</v>
      </c>
      <c r="B40" s="3" t="s">
        <v>185</v>
      </c>
      <c r="C40" s="6" t="s">
        <v>151</v>
      </c>
    </row>
    <row r="41" spans="1:3" x14ac:dyDescent="0.25">
      <c r="A41" s="6" t="s">
        <v>148</v>
      </c>
      <c r="B41" s="3" t="s">
        <v>185</v>
      </c>
      <c r="C41" s="6" t="s">
        <v>153</v>
      </c>
    </row>
    <row r="42" spans="1:3" hidden="1" x14ac:dyDescent="0.25">
      <c r="A42" s="9" t="s">
        <v>35</v>
      </c>
      <c r="B42" s="3" t="s">
        <v>185</v>
      </c>
      <c r="C42" s="6" t="s">
        <v>176</v>
      </c>
    </row>
    <row r="43" spans="1:3" hidden="1" x14ac:dyDescent="0.25">
      <c r="A43" s="9" t="s">
        <v>112</v>
      </c>
      <c r="B43" s="3" t="s">
        <v>185</v>
      </c>
      <c r="C43" s="6" t="s">
        <v>178</v>
      </c>
    </row>
    <row r="44" spans="1:3" x14ac:dyDescent="0.25">
      <c r="A44" s="6" t="s">
        <v>150</v>
      </c>
      <c r="B44" s="3" t="s">
        <v>185</v>
      </c>
      <c r="C44" s="6" t="s">
        <v>155</v>
      </c>
    </row>
    <row r="45" spans="1:3" x14ac:dyDescent="0.25">
      <c r="A45" s="6" t="s">
        <v>152</v>
      </c>
      <c r="B45" s="3" t="s">
        <v>185</v>
      </c>
      <c r="C45" s="6" t="s">
        <v>157</v>
      </c>
    </row>
    <row r="46" spans="1:3" hidden="1" x14ac:dyDescent="0.25">
      <c r="A46" s="9" t="s">
        <v>35</v>
      </c>
      <c r="B46" s="3" t="s">
        <v>185</v>
      </c>
      <c r="C46" s="6" t="s">
        <v>159</v>
      </c>
    </row>
    <row r="47" spans="1:3" hidden="1" x14ac:dyDescent="0.25">
      <c r="A47" s="9" t="s">
        <v>112</v>
      </c>
      <c r="B47" s="3" t="s">
        <v>185</v>
      </c>
      <c r="C47" s="6" t="s">
        <v>161</v>
      </c>
    </row>
    <row r="48" spans="1:3" x14ac:dyDescent="0.25">
      <c r="A48" s="6" t="s">
        <v>154</v>
      </c>
      <c r="B48" s="3" t="s">
        <v>185</v>
      </c>
      <c r="C48" s="6" t="s">
        <v>163</v>
      </c>
    </row>
    <row r="49" spans="1:3" hidden="1" x14ac:dyDescent="0.25">
      <c r="A49" s="9" t="s">
        <v>35</v>
      </c>
      <c r="B49" s="3" t="s">
        <v>185</v>
      </c>
      <c r="C49" s="6" t="s">
        <v>165</v>
      </c>
    </row>
    <row r="50" spans="1:3" hidden="1" x14ac:dyDescent="0.25">
      <c r="A50" s="9" t="s">
        <v>112</v>
      </c>
      <c r="B50" s="3" t="s">
        <v>185</v>
      </c>
      <c r="C50" s="6" t="s">
        <v>167</v>
      </c>
    </row>
    <row r="51" spans="1:3" x14ac:dyDescent="0.25">
      <c r="A51" s="6" t="s">
        <v>156</v>
      </c>
      <c r="B51" s="3" t="s">
        <v>185</v>
      </c>
      <c r="C51" s="6" t="s">
        <v>186</v>
      </c>
    </row>
    <row r="52" spans="1:3" x14ac:dyDescent="0.25">
      <c r="A52" s="6" t="s">
        <v>158</v>
      </c>
      <c r="B52" s="3" t="s">
        <v>185</v>
      </c>
      <c r="C52" s="6" t="s">
        <v>182</v>
      </c>
    </row>
    <row r="53" spans="1:3" x14ac:dyDescent="0.25">
      <c r="A53" s="6" t="s">
        <v>160</v>
      </c>
      <c r="B53" s="3" t="s">
        <v>185</v>
      </c>
      <c r="C53" s="6" t="s">
        <v>187</v>
      </c>
    </row>
    <row r="54" spans="1:3" hidden="1" x14ac:dyDescent="0.25">
      <c r="A54" s="9" t="s">
        <v>35</v>
      </c>
      <c r="B54" s="3" t="s">
        <v>185</v>
      </c>
      <c r="C54" s="6" t="s">
        <v>188</v>
      </c>
    </row>
    <row r="55" spans="1:3" hidden="1" x14ac:dyDescent="0.25">
      <c r="A55" s="9" t="s">
        <v>112</v>
      </c>
      <c r="B55" s="3" t="s">
        <v>185</v>
      </c>
      <c r="C55" s="6" t="s">
        <v>184</v>
      </c>
    </row>
    <row r="56" spans="1:3" x14ac:dyDescent="0.25">
      <c r="A56" s="6" t="s">
        <v>162</v>
      </c>
      <c r="B56" s="3" t="s">
        <v>185</v>
      </c>
      <c r="C56" s="6" t="s">
        <v>189</v>
      </c>
    </row>
    <row r="57" spans="1:3" hidden="1" x14ac:dyDescent="0.25">
      <c r="A57" s="9" t="s">
        <v>35</v>
      </c>
      <c r="B57" s="3" t="s">
        <v>185</v>
      </c>
      <c r="C57" s="6" t="s">
        <v>190</v>
      </c>
    </row>
    <row r="58" spans="1:3" hidden="1" x14ac:dyDescent="0.25">
      <c r="A58" s="9" t="s">
        <v>112</v>
      </c>
      <c r="B58" s="3" t="s">
        <v>185</v>
      </c>
      <c r="C58" s="6" t="s">
        <v>191</v>
      </c>
    </row>
    <row r="59" spans="1:3" x14ac:dyDescent="0.25">
      <c r="A59" s="6" t="s">
        <v>164</v>
      </c>
      <c r="B59" s="3" t="s">
        <v>185</v>
      </c>
      <c r="C59" s="6" t="s">
        <v>192</v>
      </c>
    </row>
    <row r="60" spans="1:3" hidden="1" x14ac:dyDescent="0.25">
      <c r="A60" s="9" t="s">
        <v>35</v>
      </c>
      <c r="B60" s="5"/>
      <c r="C60" s="6" t="s">
        <v>193</v>
      </c>
    </row>
    <row r="61" spans="1:3" hidden="1" x14ac:dyDescent="0.25">
      <c r="A61" s="9" t="s">
        <v>112</v>
      </c>
      <c r="B61" s="5"/>
      <c r="C61" s="6" t="s">
        <v>194</v>
      </c>
    </row>
    <row r="62" spans="1:3" x14ac:dyDescent="0.25">
      <c r="A62" s="6" t="s">
        <v>166</v>
      </c>
      <c r="B62" s="3" t="s">
        <v>185</v>
      </c>
      <c r="C62" s="6" t="s">
        <v>195</v>
      </c>
    </row>
  </sheetData>
  <sheetProtection algorithmName="SHA-512" hashValue="jbNJMy8PnSyEmpXSaXPewlvtjyNTbXx2zMdwOa8tbnXl6pwWDQobEYRYiM+oKFe5GAMZjQBWm26g51KpdSy2cQ==" saltValue="YlGKfSiJe8fzwkT2r9aBfA=="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A60D-BEE3-453B-864F-38633F1747AF}">
  <dimension ref="A1:T189"/>
  <sheetViews>
    <sheetView workbookViewId="0">
      <selection activeCell="C39" sqref="C39"/>
    </sheetView>
  </sheetViews>
  <sheetFormatPr defaultColWidth="20.7109375" defaultRowHeight="15" x14ac:dyDescent="0.25"/>
  <cols>
    <col min="1" max="16384" width="20.7109375" style="2"/>
  </cols>
  <sheetData>
    <row r="1" spans="1:11" customFormat="1" x14ac:dyDescent="0.25">
      <c r="A1" s="26" t="s">
        <v>196</v>
      </c>
      <c r="B1" s="27" t="s">
        <v>197</v>
      </c>
      <c r="C1" s="28"/>
      <c r="D1" s="29"/>
      <c r="E1" s="30"/>
      <c r="I1" s="31"/>
    </row>
    <row r="2" spans="1:11" x14ac:dyDescent="0.25">
      <c r="A2" s="32" t="s">
        <v>198</v>
      </c>
      <c r="B2" s="33" t="s">
        <v>99</v>
      </c>
      <c r="C2" s="34"/>
      <c r="D2" s="35"/>
      <c r="I2" s="36"/>
    </row>
    <row r="3" spans="1:11" x14ac:dyDescent="0.25">
      <c r="A3" s="37" t="s">
        <v>199</v>
      </c>
      <c r="B3" s="33" t="s">
        <v>99</v>
      </c>
      <c r="C3" s="30"/>
      <c r="I3" s="36"/>
    </row>
    <row r="4" spans="1:11" ht="15" customHeight="1" x14ac:dyDescent="0.25">
      <c r="A4" s="38" t="s">
        <v>200</v>
      </c>
      <c r="B4" s="39" t="s">
        <v>201</v>
      </c>
      <c r="C4" s="30"/>
      <c r="I4" s="36"/>
    </row>
    <row r="5" spans="1:11" ht="210" x14ac:dyDescent="0.25">
      <c r="A5" s="40" t="s">
        <v>200</v>
      </c>
      <c r="B5" s="41" t="s">
        <v>202</v>
      </c>
      <c r="C5" s="30"/>
      <c r="I5" s="36"/>
    </row>
    <row r="6" spans="1:11" ht="315" x14ac:dyDescent="0.25">
      <c r="A6" s="40" t="s">
        <v>200</v>
      </c>
      <c r="B6" s="41" t="s">
        <v>203</v>
      </c>
      <c r="C6" s="30"/>
      <c r="I6" s="36"/>
    </row>
    <row r="7" spans="1:11" ht="195" x14ac:dyDescent="0.25">
      <c r="A7" s="40" t="s">
        <v>200</v>
      </c>
      <c r="B7" s="41" t="s">
        <v>204</v>
      </c>
      <c r="C7" s="30"/>
      <c r="I7" s="36"/>
    </row>
    <row r="8" spans="1:11" x14ac:dyDescent="0.25">
      <c r="A8" s="42" t="s">
        <v>205</v>
      </c>
      <c r="B8" s="39" t="s">
        <v>206</v>
      </c>
      <c r="C8" s="30"/>
      <c r="I8" s="36"/>
    </row>
    <row r="9" spans="1:11" x14ac:dyDescent="0.25">
      <c r="A9" s="43" t="s">
        <v>205</v>
      </c>
      <c r="B9" s="44" t="s">
        <v>207</v>
      </c>
      <c r="C9" s="30"/>
      <c r="I9" s="36"/>
    </row>
    <row r="10" spans="1:11" ht="25.5" x14ac:dyDescent="0.25">
      <c r="A10" s="38" t="s">
        <v>208</v>
      </c>
      <c r="B10" s="39" t="s">
        <v>209</v>
      </c>
      <c r="C10" s="30"/>
      <c r="I10" s="36"/>
    </row>
    <row r="11" spans="1:11" ht="25.5" x14ac:dyDescent="0.25">
      <c r="A11" s="43" t="s">
        <v>208</v>
      </c>
      <c r="B11" s="44">
        <v>2</v>
      </c>
      <c r="C11" s="30"/>
      <c r="I11" s="36"/>
    </row>
    <row r="12" spans="1:11" x14ac:dyDescent="0.25">
      <c r="A12" s="45" t="s">
        <v>210</v>
      </c>
      <c r="B12" s="46" t="s">
        <v>211</v>
      </c>
      <c r="C12" s="30"/>
      <c r="D12" s="47"/>
      <c r="E12" s="47"/>
      <c r="F12" s="47"/>
      <c r="I12" s="36"/>
    </row>
    <row r="13" spans="1:11" x14ac:dyDescent="0.25">
      <c r="A13" s="48" t="s">
        <v>210</v>
      </c>
      <c r="B13" s="49" t="s">
        <v>133</v>
      </c>
      <c r="C13" s="30"/>
      <c r="I13" s="36"/>
    </row>
    <row r="14" spans="1:11" x14ac:dyDescent="0.25">
      <c r="A14" s="42" t="s">
        <v>212</v>
      </c>
      <c r="B14" s="46" t="s">
        <v>213</v>
      </c>
      <c r="C14" s="50" t="s">
        <v>214</v>
      </c>
      <c r="D14" s="51" t="s">
        <v>215</v>
      </c>
      <c r="E14" s="52" t="s">
        <v>216</v>
      </c>
      <c r="F14" s="53" t="s">
        <v>217</v>
      </c>
      <c r="G14" s="50" t="s">
        <v>218</v>
      </c>
      <c r="H14" s="50" t="s">
        <v>219</v>
      </c>
      <c r="I14" s="54" t="s">
        <v>220</v>
      </c>
      <c r="K14" s="36"/>
    </row>
    <row r="15" spans="1:11" x14ac:dyDescent="0.25">
      <c r="A15" s="43" t="s">
        <v>212</v>
      </c>
      <c r="B15" s="49" t="s">
        <v>221</v>
      </c>
      <c r="C15" s="55" t="s">
        <v>221</v>
      </c>
      <c r="D15" s="56" t="s">
        <v>207</v>
      </c>
      <c r="E15" s="57">
        <v>1</v>
      </c>
      <c r="F15" s="58" t="s">
        <v>222</v>
      </c>
      <c r="G15" s="58">
        <v>4</v>
      </c>
      <c r="H15" s="55" t="s">
        <v>133</v>
      </c>
      <c r="I15" s="55" t="s">
        <v>223</v>
      </c>
      <c r="K15" s="36"/>
    </row>
    <row r="16" spans="1:11" ht="22.5" x14ac:dyDescent="0.25">
      <c r="A16" s="42" t="s">
        <v>224</v>
      </c>
      <c r="B16" s="46" t="s">
        <v>225</v>
      </c>
      <c r="C16" s="50" t="s">
        <v>226</v>
      </c>
      <c r="D16" s="50" t="s">
        <v>227</v>
      </c>
      <c r="E16" s="50" t="s">
        <v>228</v>
      </c>
      <c r="F16" s="50" t="s">
        <v>200</v>
      </c>
    </row>
    <row r="17" spans="1:12" x14ac:dyDescent="0.25">
      <c r="A17" s="59" t="s">
        <v>224</v>
      </c>
      <c r="B17" s="49" t="s">
        <v>133</v>
      </c>
      <c r="C17" s="49" t="s">
        <v>133</v>
      </c>
      <c r="D17" s="55" t="s">
        <v>133</v>
      </c>
      <c r="E17" s="55" t="s">
        <v>133</v>
      </c>
      <c r="F17" s="55" t="s">
        <v>133</v>
      </c>
    </row>
    <row r="18" spans="1:12" x14ac:dyDescent="0.25">
      <c r="A18" s="47"/>
      <c r="B18" s="60"/>
      <c r="I18" s="36"/>
    </row>
    <row r="19" spans="1:12" x14ac:dyDescent="0.25">
      <c r="A19" s="61" t="s">
        <v>229</v>
      </c>
      <c r="B19" s="62" t="s">
        <v>87</v>
      </c>
      <c r="C19" s="63"/>
      <c r="D19" s="64"/>
      <c r="E19" s="64"/>
      <c r="F19" s="64"/>
      <c r="I19" s="36"/>
    </row>
    <row r="20" spans="1:12" ht="22.5" x14ac:dyDescent="0.25">
      <c r="A20" s="45" t="s">
        <v>35</v>
      </c>
      <c r="B20" s="46" t="s">
        <v>230</v>
      </c>
      <c r="C20" s="50" t="s">
        <v>102</v>
      </c>
      <c r="D20" s="50" t="s">
        <v>103</v>
      </c>
      <c r="E20" s="50" t="s">
        <v>104</v>
      </c>
      <c r="F20" s="50" t="s">
        <v>231</v>
      </c>
      <c r="G20" s="65" t="s">
        <v>232</v>
      </c>
      <c r="H20" s="65" t="s">
        <v>233</v>
      </c>
      <c r="I20" s="36"/>
    </row>
    <row r="21" spans="1:12" x14ac:dyDescent="0.25">
      <c r="A21" s="48" t="s">
        <v>35</v>
      </c>
      <c r="B21" s="55" t="s">
        <v>234</v>
      </c>
      <c r="C21" s="55" t="s">
        <v>235</v>
      </c>
      <c r="D21" s="55" t="s">
        <v>235</v>
      </c>
      <c r="E21" s="55" t="s">
        <v>133</v>
      </c>
      <c r="F21" s="55" t="s">
        <v>133</v>
      </c>
      <c r="G21" s="55" t="s">
        <v>133</v>
      </c>
      <c r="H21" s="55" t="s">
        <v>133</v>
      </c>
      <c r="I21" s="36"/>
    </row>
    <row r="22" spans="1:12" ht="22.5" x14ac:dyDescent="0.25">
      <c r="A22" s="66" t="s">
        <v>236</v>
      </c>
      <c r="B22" s="46" t="s">
        <v>237</v>
      </c>
      <c r="C22" s="50" t="s">
        <v>238</v>
      </c>
      <c r="D22" s="50" t="s">
        <v>239</v>
      </c>
      <c r="E22" s="53" t="s">
        <v>240</v>
      </c>
      <c r="F22" s="50" t="s">
        <v>241</v>
      </c>
      <c r="G22" s="50" t="s">
        <v>106</v>
      </c>
      <c r="H22" s="50" t="s">
        <v>107</v>
      </c>
      <c r="I22" s="50" t="s">
        <v>108</v>
      </c>
      <c r="J22" s="65" t="s">
        <v>242</v>
      </c>
      <c r="K22" s="65" t="s">
        <v>232</v>
      </c>
      <c r="L22" s="65" t="s">
        <v>233</v>
      </c>
    </row>
    <row r="23" spans="1:12" ht="105" x14ac:dyDescent="0.25">
      <c r="A23" s="59" t="s">
        <v>236</v>
      </c>
      <c r="B23" s="55" t="s">
        <v>243</v>
      </c>
      <c r="C23" s="55" t="s">
        <v>133</v>
      </c>
      <c r="D23" s="55" t="s">
        <v>244</v>
      </c>
      <c r="E23" s="55" t="s">
        <v>133</v>
      </c>
      <c r="F23" s="55" t="s">
        <v>234</v>
      </c>
      <c r="G23" s="55" t="s">
        <v>245</v>
      </c>
      <c r="H23" s="55" t="s">
        <v>245</v>
      </c>
      <c r="I23" s="55" t="s">
        <v>133</v>
      </c>
      <c r="J23" s="55" t="s">
        <v>133</v>
      </c>
      <c r="K23" s="55" t="s">
        <v>133</v>
      </c>
      <c r="L23" s="55" t="s">
        <v>133</v>
      </c>
    </row>
    <row r="24" spans="1:12" ht="22.5" x14ac:dyDescent="0.25">
      <c r="A24" s="42" t="s">
        <v>246</v>
      </c>
      <c r="B24" s="46" t="s">
        <v>237</v>
      </c>
      <c r="C24" s="50" t="s">
        <v>238</v>
      </c>
      <c r="D24" s="50" t="s">
        <v>241</v>
      </c>
      <c r="E24" s="65" t="s">
        <v>232</v>
      </c>
      <c r="F24" s="65" t="s">
        <v>233</v>
      </c>
      <c r="G24" s="47"/>
      <c r="H24" s="47"/>
      <c r="I24" s="36"/>
    </row>
    <row r="25" spans="1:12" x14ac:dyDescent="0.25">
      <c r="A25" s="43" t="s">
        <v>246</v>
      </c>
      <c r="B25" s="49" t="s">
        <v>133</v>
      </c>
      <c r="C25" s="49" t="s">
        <v>133</v>
      </c>
      <c r="D25" s="49" t="s">
        <v>133</v>
      </c>
      <c r="E25" s="55" t="s">
        <v>133</v>
      </c>
      <c r="F25" s="55" t="s">
        <v>133</v>
      </c>
      <c r="G25" s="47"/>
      <c r="H25" s="47"/>
      <c r="I25" s="36"/>
    </row>
    <row r="26" spans="1:12" ht="22.5" x14ac:dyDescent="0.25">
      <c r="A26" s="42" t="s">
        <v>247</v>
      </c>
      <c r="B26" s="46" t="s">
        <v>248</v>
      </c>
      <c r="C26" s="50" t="s">
        <v>249</v>
      </c>
      <c r="D26" s="50" t="s">
        <v>250</v>
      </c>
      <c r="E26" s="50" t="s">
        <v>251</v>
      </c>
      <c r="F26" s="67" t="s">
        <v>252</v>
      </c>
      <c r="G26" s="54" t="s">
        <v>253</v>
      </c>
      <c r="I26" s="36"/>
    </row>
    <row r="27" spans="1:12" ht="60" x14ac:dyDescent="0.25">
      <c r="A27" s="40" t="s">
        <v>247</v>
      </c>
      <c r="B27" s="62" t="s">
        <v>254</v>
      </c>
      <c r="C27" s="55" t="s">
        <v>235</v>
      </c>
      <c r="D27" s="55" t="s">
        <v>223</v>
      </c>
      <c r="E27" s="55" t="s">
        <v>133</v>
      </c>
      <c r="F27" s="49">
        <v>0.3</v>
      </c>
      <c r="G27" s="49" t="s">
        <v>255</v>
      </c>
      <c r="I27" s="36"/>
    </row>
    <row r="28" spans="1:12" ht="45" x14ac:dyDescent="0.25">
      <c r="A28" s="40" t="s">
        <v>247</v>
      </c>
      <c r="B28" s="62" t="s">
        <v>256</v>
      </c>
      <c r="C28" s="55" t="s">
        <v>235</v>
      </c>
      <c r="D28" s="55" t="s">
        <v>257</v>
      </c>
      <c r="E28" s="55" t="s">
        <v>133</v>
      </c>
      <c r="F28" s="49">
        <v>0.25</v>
      </c>
      <c r="G28" s="49" t="s">
        <v>255</v>
      </c>
      <c r="I28" s="36"/>
    </row>
    <row r="29" spans="1:12" ht="22.5" x14ac:dyDescent="0.25">
      <c r="A29" s="42" t="s">
        <v>258</v>
      </c>
      <c r="B29" s="46" t="s">
        <v>248</v>
      </c>
      <c r="C29" s="50" t="s">
        <v>249</v>
      </c>
      <c r="D29" s="50" t="s">
        <v>250</v>
      </c>
      <c r="E29" s="34"/>
      <c r="F29" s="35"/>
      <c r="I29" s="36"/>
    </row>
    <row r="30" spans="1:12" ht="60" x14ac:dyDescent="0.25">
      <c r="A30" s="40" t="s">
        <v>258</v>
      </c>
      <c r="B30" s="62" t="s">
        <v>259</v>
      </c>
      <c r="C30" s="55" t="s">
        <v>234</v>
      </c>
      <c r="D30" s="49" t="s">
        <v>133</v>
      </c>
      <c r="E30" s="30"/>
      <c r="I30" s="36"/>
    </row>
    <row r="31" spans="1:12" ht="60" x14ac:dyDescent="0.25">
      <c r="A31" s="40" t="s">
        <v>258</v>
      </c>
      <c r="B31" s="62" t="s">
        <v>260</v>
      </c>
      <c r="C31" s="55" t="s">
        <v>234</v>
      </c>
      <c r="D31" s="49" t="s">
        <v>133</v>
      </c>
      <c r="E31" s="30"/>
      <c r="I31" s="36"/>
    </row>
    <row r="32" spans="1:12" ht="75" x14ac:dyDescent="0.25">
      <c r="A32" s="40" t="s">
        <v>258</v>
      </c>
      <c r="B32" s="62" t="s">
        <v>261</v>
      </c>
      <c r="C32" s="55" t="s">
        <v>234</v>
      </c>
      <c r="D32" s="49" t="s">
        <v>133</v>
      </c>
      <c r="E32" s="30"/>
      <c r="I32" s="36"/>
    </row>
    <row r="33" spans="1:9" ht="75" x14ac:dyDescent="0.25">
      <c r="A33" s="40" t="s">
        <v>258</v>
      </c>
      <c r="B33" s="62" t="s">
        <v>262</v>
      </c>
      <c r="C33" s="55" t="s">
        <v>234</v>
      </c>
      <c r="D33" s="49" t="s">
        <v>133</v>
      </c>
      <c r="E33" s="30"/>
      <c r="I33" s="36"/>
    </row>
    <row r="34" spans="1:9" ht="60" x14ac:dyDescent="0.25">
      <c r="A34" s="40" t="s">
        <v>258</v>
      </c>
      <c r="B34" s="62" t="s">
        <v>263</v>
      </c>
      <c r="C34" s="55" t="s">
        <v>234</v>
      </c>
      <c r="D34" s="49" t="s">
        <v>133</v>
      </c>
      <c r="E34" s="30"/>
      <c r="I34" s="36"/>
    </row>
    <row r="35" spans="1:9" ht="60" x14ac:dyDescent="0.25">
      <c r="A35" s="40" t="s">
        <v>258</v>
      </c>
      <c r="B35" s="62" t="s">
        <v>264</v>
      </c>
      <c r="C35" s="55" t="s">
        <v>234</v>
      </c>
      <c r="D35" s="49" t="s">
        <v>265</v>
      </c>
      <c r="E35" s="30"/>
      <c r="I35" s="36"/>
    </row>
    <row r="36" spans="1:9" ht="60" x14ac:dyDescent="0.25">
      <c r="A36" s="40" t="s">
        <v>258</v>
      </c>
      <c r="B36" s="62" t="s">
        <v>266</v>
      </c>
      <c r="C36" s="55" t="s">
        <v>234</v>
      </c>
      <c r="D36" s="55" t="s">
        <v>223</v>
      </c>
      <c r="E36" s="30"/>
      <c r="I36" s="36"/>
    </row>
    <row r="37" spans="1:9" ht="60" x14ac:dyDescent="0.25">
      <c r="A37" s="40" t="s">
        <v>258</v>
      </c>
      <c r="B37" s="62" t="s">
        <v>267</v>
      </c>
      <c r="C37" s="55" t="s">
        <v>234</v>
      </c>
      <c r="D37" s="55" t="s">
        <v>268</v>
      </c>
      <c r="E37" s="30"/>
      <c r="I37" s="36"/>
    </row>
    <row r="38" spans="1:9" ht="75" x14ac:dyDescent="0.25">
      <c r="A38" s="40" t="s">
        <v>258</v>
      </c>
      <c r="B38" s="62" t="s">
        <v>269</v>
      </c>
      <c r="C38" s="55" t="s">
        <v>234</v>
      </c>
      <c r="D38" s="55" t="s">
        <v>268</v>
      </c>
      <c r="E38" s="30"/>
      <c r="I38" s="36"/>
    </row>
    <row r="39" spans="1:9" ht="75" x14ac:dyDescent="0.25">
      <c r="A39" s="40" t="s">
        <v>258</v>
      </c>
      <c r="B39" s="62" t="s">
        <v>270</v>
      </c>
      <c r="C39" s="55" t="s">
        <v>234</v>
      </c>
      <c r="D39" s="49" t="s">
        <v>271</v>
      </c>
      <c r="E39" s="30"/>
      <c r="I39" s="36"/>
    </row>
    <row r="40" spans="1:9" ht="75" x14ac:dyDescent="0.25">
      <c r="A40" s="40" t="s">
        <v>258</v>
      </c>
      <c r="B40" s="62" t="s">
        <v>272</v>
      </c>
      <c r="C40" s="55" t="s">
        <v>234</v>
      </c>
      <c r="D40" s="49" t="s">
        <v>133</v>
      </c>
      <c r="E40" s="30"/>
      <c r="I40" s="36"/>
    </row>
    <row r="41" spans="1:9" ht="60" x14ac:dyDescent="0.25">
      <c r="A41" s="40" t="s">
        <v>258</v>
      </c>
      <c r="B41" s="62" t="s">
        <v>273</v>
      </c>
      <c r="C41" s="55" t="s">
        <v>234</v>
      </c>
      <c r="D41" s="55" t="s">
        <v>133</v>
      </c>
      <c r="E41" s="30"/>
      <c r="I41" s="36"/>
    </row>
    <row r="42" spans="1:9" ht="60" x14ac:dyDescent="0.25">
      <c r="A42" s="40" t="s">
        <v>258</v>
      </c>
      <c r="B42" s="62" t="s">
        <v>274</v>
      </c>
      <c r="C42" s="55" t="s">
        <v>234</v>
      </c>
      <c r="D42" s="55" t="s">
        <v>275</v>
      </c>
      <c r="E42" s="30"/>
      <c r="I42" s="36"/>
    </row>
    <row r="43" spans="1:9" ht="60" x14ac:dyDescent="0.25">
      <c r="A43" s="40" t="s">
        <v>258</v>
      </c>
      <c r="B43" s="62" t="s">
        <v>276</v>
      </c>
      <c r="C43" s="55" t="s">
        <v>234</v>
      </c>
      <c r="D43" s="55" t="s">
        <v>223</v>
      </c>
      <c r="E43" s="30"/>
      <c r="I43" s="36"/>
    </row>
    <row r="44" spans="1:9" ht="60" x14ac:dyDescent="0.25">
      <c r="A44" s="40" t="s">
        <v>258</v>
      </c>
      <c r="B44" s="62" t="s">
        <v>254</v>
      </c>
      <c r="C44" s="55" t="s">
        <v>234</v>
      </c>
      <c r="D44" s="55" t="s">
        <v>223</v>
      </c>
    </row>
    <row r="45" spans="1:9" ht="60" x14ac:dyDescent="0.25">
      <c r="A45" s="40" t="s">
        <v>258</v>
      </c>
      <c r="B45" s="62" t="s">
        <v>277</v>
      </c>
      <c r="C45" s="55" t="s">
        <v>234</v>
      </c>
      <c r="D45" s="55" t="s">
        <v>133</v>
      </c>
    </row>
    <row r="46" spans="1:9" ht="60" x14ac:dyDescent="0.25">
      <c r="A46" s="40" t="s">
        <v>258</v>
      </c>
      <c r="B46" s="62" t="s">
        <v>278</v>
      </c>
      <c r="C46" s="55" t="s">
        <v>234</v>
      </c>
      <c r="D46" s="55" t="s">
        <v>257</v>
      </c>
    </row>
    <row r="47" spans="1:9" ht="45" x14ac:dyDescent="0.25">
      <c r="A47" s="40" t="s">
        <v>258</v>
      </c>
      <c r="B47" s="62" t="s">
        <v>256</v>
      </c>
      <c r="C47" s="55" t="s">
        <v>234</v>
      </c>
      <c r="D47" s="55" t="s">
        <v>257</v>
      </c>
    </row>
    <row r="48" spans="1:9" ht="45" x14ac:dyDescent="0.25">
      <c r="A48" s="40" t="s">
        <v>258</v>
      </c>
      <c r="B48" s="62" t="s">
        <v>279</v>
      </c>
      <c r="C48" s="55" t="s">
        <v>234</v>
      </c>
      <c r="D48" s="55" t="s">
        <v>133</v>
      </c>
    </row>
    <row r="49" spans="1:20" x14ac:dyDescent="0.25">
      <c r="A49" s="68" t="s">
        <v>280</v>
      </c>
      <c r="B49" s="69" t="s">
        <v>248</v>
      </c>
      <c r="C49" s="70"/>
      <c r="D49" s="71"/>
      <c r="E49" s="72"/>
      <c r="F49" s="72"/>
      <c r="G49" s="72"/>
      <c r="H49" s="72"/>
      <c r="I49" s="72"/>
      <c r="J49" s="72"/>
      <c r="K49" s="72"/>
      <c r="L49" s="72"/>
      <c r="M49" s="72"/>
      <c r="N49" s="72"/>
      <c r="O49" s="72"/>
      <c r="P49" s="72"/>
      <c r="Q49" s="72"/>
      <c r="R49" s="72"/>
    </row>
    <row r="50" spans="1:20" ht="60" x14ac:dyDescent="0.25">
      <c r="A50" s="73" t="s">
        <v>280</v>
      </c>
      <c r="B50" s="62" t="s">
        <v>281</v>
      </c>
      <c r="C50" s="74"/>
      <c r="D50" s="72"/>
      <c r="E50" s="72"/>
      <c r="F50" s="72"/>
      <c r="G50" s="72"/>
      <c r="H50" s="72"/>
      <c r="I50" s="72"/>
      <c r="J50" s="72"/>
      <c r="K50" s="72"/>
      <c r="L50" s="72"/>
      <c r="M50" s="72"/>
      <c r="N50" s="72"/>
      <c r="O50" s="72"/>
      <c r="P50" s="72"/>
      <c r="Q50" s="72"/>
      <c r="R50" s="72"/>
    </row>
    <row r="51" spans="1:20" x14ac:dyDescent="0.25">
      <c r="A51" s="45" t="s">
        <v>282</v>
      </c>
      <c r="B51" s="65" t="s">
        <v>283</v>
      </c>
      <c r="C51" s="75" t="s">
        <v>284</v>
      </c>
      <c r="D51" s="75" t="s">
        <v>285</v>
      </c>
      <c r="E51" s="75" t="s">
        <v>286</v>
      </c>
      <c r="F51" s="65" t="s">
        <v>232</v>
      </c>
      <c r="G51" s="65" t="s">
        <v>233</v>
      </c>
      <c r="H51" s="75" t="s">
        <v>287</v>
      </c>
      <c r="I51" s="75" t="s">
        <v>288</v>
      </c>
      <c r="J51" s="75" t="s">
        <v>206</v>
      </c>
      <c r="K51" s="75" t="s">
        <v>289</v>
      </c>
      <c r="L51" s="75" t="s">
        <v>290</v>
      </c>
      <c r="M51" s="75" t="s">
        <v>291</v>
      </c>
      <c r="N51" s="75" t="s">
        <v>292</v>
      </c>
      <c r="O51" s="75" t="s">
        <v>112</v>
      </c>
      <c r="P51" s="75" t="s">
        <v>293</v>
      </c>
      <c r="Q51" s="75" t="s">
        <v>294</v>
      </c>
      <c r="R51" s="75" t="s">
        <v>295</v>
      </c>
      <c r="S51" s="75" t="s">
        <v>296</v>
      </c>
      <c r="T51" s="76" t="s">
        <v>216</v>
      </c>
    </row>
    <row r="52" spans="1:20" x14ac:dyDescent="0.25">
      <c r="A52" s="48" t="s">
        <v>282</v>
      </c>
      <c r="B52" s="44" t="s">
        <v>133</v>
      </c>
      <c r="C52" s="44" t="s">
        <v>133</v>
      </c>
      <c r="D52" s="44" t="s">
        <v>133</v>
      </c>
      <c r="E52" s="44" t="s">
        <v>133</v>
      </c>
      <c r="F52" s="55" t="s">
        <v>133</v>
      </c>
      <c r="G52" s="55" t="s">
        <v>133</v>
      </c>
      <c r="H52" s="44" t="s">
        <v>133</v>
      </c>
      <c r="I52" s="44" t="s">
        <v>133</v>
      </c>
      <c r="J52" s="44" t="s">
        <v>133</v>
      </c>
      <c r="K52" s="44" t="s">
        <v>133</v>
      </c>
      <c r="L52" s="44" t="s">
        <v>133</v>
      </c>
      <c r="M52" s="44" t="s">
        <v>133</v>
      </c>
      <c r="N52" s="44" t="s">
        <v>133</v>
      </c>
      <c r="O52" s="44" t="s">
        <v>133</v>
      </c>
      <c r="P52" s="44" t="s">
        <v>133</v>
      </c>
      <c r="Q52" s="44" t="s">
        <v>133</v>
      </c>
      <c r="R52" s="44" t="s">
        <v>133</v>
      </c>
      <c r="S52" s="44" t="s">
        <v>133</v>
      </c>
      <c r="T52" s="44" t="s">
        <v>133</v>
      </c>
    </row>
    <row r="53" spans="1:20" x14ac:dyDescent="0.25">
      <c r="A53" s="45" t="s">
        <v>297</v>
      </c>
      <c r="B53" s="46" t="s">
        <v>298</v>
      </c>
      <c r="C53" s="70"/>
      <c r="I53" s="36"/>
    </row>
    <row r="54" spans="1:20" x14ac:dyDescent="0.25">
      <c r="A54" s="48" t="s">
        <v>297</v>
      </c>
      <c r="B54" s="49" t="s">
        <v>221</v>
      </c>
      <c r="C54" s="74"/>
      <c r="D54" s="47"/>
      <c r="E54" s="47"/>
      <c r="F54" s="47"/>
      <c r="I54" s="36"/>
    </row>
    <row r="55" spans="1:20" ht="25.5" x14ac:dyDescent="0.25">
      <c r="A55" s="45" t="s">
        <v>299</v>
      </c>
      <c r="B55" s="46" t="s">
        <v>289</v>
      </c>
      <c r="C55" s="50" t="s">
        <v>290</v>
      </c>
      <c r="D55" s="30"/>
      <c r="E55" s="47"/>
      <c r="F55" s="47"/>
      <c r="I55" s="36"/>
    </row>
    <row r="56" spans="1:20" ht="25.5" x14ac:dyDescent="0.25">
      <c r="A56" s="48" t="s">
        <v>299</v>
      </c>
      <c r="B56" s="77">
        <v>45181</v>
      </c>
      <c r="C56" s="49" t="s">
        <v>133</v>
      </c>
      <c r="D56" s="30"/>
      <c r="E56" s="47"/>
      <c r="F56" s="47"/>
      <c r="I56" s="36"/>
    </row>
    <row r="57" spans="1:20" x14ac:dyDescent="0.25">
      <c r="A57" s="47" t="s">
        <v>300</v>
      </c>
      <c r="B57" s="78"/>
      <c r="I57" s="36"/>
    </row>
    <row r="58" spans="1:20" x14ac:dyDescent="0.25">
      <c r="A58" s="61" t="s">
        <v>229</v>
      </c>
      <c r="B58" s="79" t="s">
        <v>89</v>
      </c>
      <c r="C58" s="63"/>
      <c r="D58" s="64"/>
      <c r="E58" s="64"/>
      <c r="F58" s="64"/>
      <c r="I58" s="36"/>
    </row>
    <row r="59" spans="1:20" ht="22.5" x14ac:dyDescent="0.25">
      <c r="A59" s="45" t="s">
        <v>35</v>
      </c>
      <c r="B59" s="46" t="s">
        <v>230</v>
      </c>
      <c r="C59" s="50" t="s">
        <v>102</v>
      </c>
      <c r="D59" s="50" t="s">
        <v>103</v>
      </c>
      <c r="E59" s="50" t="s">
        <v>104</v>
      </c>
      <c r="F59" s="50" t="s">
        <v>231</v>
      </c>
      <c r="G59" s="65" t="s">
        <v>232</v>
      </c>
      <c r="H59" s="65" t="s">
        <v>233</v>
      </c>
      <c r="I59" s="36"/>
    </row>
    <row r="60" spans="1:20" x14ac:dyDescent="0.25">
      <c r="A60" s="48" t="s">
        <v>35</v>
      </c>
      <c r="B60" s="55" t="s">
        <v>234</v>
      </c>
      <c r="C60" s="55" t="s">
        <v>235</v>
      </c>
      <c r="D60" s="55" t="s">
        <v>235</v>
      </c>
      <c r="E60" s="55" t="s">
        <v>133</v>
      </c>
      <c r="F60" s="55" t="s">
        <v>133</v>
      </c>
      <c r="G60" s="55" t="s">
        <v>133</v>
      </c>
      <c r="H60" s="55" t="s">
        <v>133</v>
      </c>
      <c r="I60" s="36"/>
    </row>
    <row r="61" spans="1:20" ht="22.5" x14ac:dyDescent="0.25">
      <c r="A61" s="66" t="s">
        <v>236</v>
      </c>
      <c r="B61" s="46" t="s">
        <v>237</v>
      </c>
      <c r="C61" s="50" t="s">
        <v>238</v>
      </c>
      <c r="D61" s="50" t="s">
        <v>239</v>
      </c>
      <c r="E61" s="53" t="s">
        <v>240</v>
      </c>
      <c r="F61" s="50" t="s">
        <v>241</v>
      </c>
      <c r="G61" s="50" t="s">
        <v>106</v>
      </c>
      <c r="H61" s="50" t="s">
        <v>107</v>
      </c>
      <c r="I61" s="50" t="s">
        <v>108</v>
      </c>
      <c r="J61" s="65" t="s">
        <v>242</v>
      </c>
      <c r="K61" s="65" t="s">
        <v>232</v>
      </c>
      <c r="L61" s="65" t="s">
        <v>233</v>
      </c>
    </row>
    <row r="62" spans="1:20" ht="105" x14ac:dyDescent="0.25">
      <c r="A62" s="80" t="s">
        <v>236</v>
      </c>
      <c r="B62" s="55" t="s">
        <v>243</v>
      </c>
      <c r="C62" s="55" t="s">
        <v>133</v>
      </c>
      <c r="D62" s="55" t="s">
        <v>244</v>
      </c>
      <c r="E62" s="55" t="s">
        <v>133</v>
      </c>
      <c r="F62" s="55" t="s">
        <v>234</v>
      </c>
      <c r="G62" s="55" t="s">
        <v>245</v>
      </c>
      <c r="H62" s="55" t="s">
        <v>245</v>
      </c>
      <c r="I62" s="55" t="s">
        <v>133</v>
      </c>
      <c r="J62" s="55" t="s">
        <v>133</v>
      </c>
      <c r="K62" s="55" t="s">
        <v>133</v>
      </c>
      <c r="L62" s="55" t="s">
        <v>133</v>
      </c>
    </row>
    <row r="63" spans="1:20" x14ac:dyDescent="0.25">
      <c r="A63" s="80" t="s">
        <v>236</v>
      </c>
      <c r="B63" s="49" t="s">
        <v>255</v>
      </c>
      <c r="C63" s="55" t="s">
        <v>133</v>
      </c>
      <c r="D63" s="55" t="s">
        <v>133</v>
      </c>
      <c r="E63" s="81" t="s">
        <v>133</v>
      </c>
      <c r="F63" s="81" t="s">
        <v>234</v>
      </c>
      <c r="G63" s="55" t="s">
        <v>245</v>
      </c>
      <c r="H63" s="55" t="s">
        <v>245</v>
      </c>
      <c r="I63" s="55" t="s">
        <v>301</v>
      </c>
      <c r="J63" s="81" t="s">
        <v>133</v>
      </c>
      <c r="K63" s="55" t="s">
        <v>133</v>
      </c>
      <c r="L63" s="82">
        <v>44493</v>
      </c>
    </row>
    <row r="64" spans="1:20" x14ac:dyDescent="0.25">
      <c r="A64" s="80" t="s">
        <v>236</v>
      </c>
      <c r="B64" s="49" t="s">
        <v>255</v>
      </c>
      <c r="C64" s="55" t="s">
        <v>133</v>
      </c>
      <c r="D64" s="55" t="s">
        <v>133</v>
      </c>
      <c r="E64" s="81" t="s">
        <v>133</v>
      </c>
      <c r="F64" s="81" t="s">
        <v>302</v>
      </c>
      <c r="G64" s="55" t="s">
        <v>245</v>
      </c>
      <c r="H64" s="55" t="s">
        <v>245</v>
      </c>
      <c r="I64" s="55" t="s">
        <v>303</v>
      </c>
      <c r="J64" s="81" t="s">
        <v>133</v>
      </c>
      <c r="K64" s="82">
        <v>44494</v>
      </c>
      <c r="L64" s="55" t="s">
        <v>133</v>
      </c>
    </row>
    <row r="65" spans="1:9" ht="22.5" x14ac:dyDescent="0.25">
      <c r="A65" s="42" t="s">
        <v>246</v>
      </c>
      <c r="B65" s="46" t="s">
        <v>237</v>
      </c>
      <c r="C65" s="50" t="s">
        <v>238</v>
      </c>
      <c r="D65" s="50" t="s">
        <v>241</v>
      </c>
      <c r="E65" s="65" t="s">
        <v>232</v>
      </c>
      <c r="F65" s="65" t="s">
        <v>233</v>
      </c>
      <c r="G65" s="47"/>
      <c r="H65" s="47"/>
      <c r="I65" s="36"/>
    </row>
    <row r="66" spans="1:9" x14ac:dyDescent="0.25">
      <c r="A66" s="43" t="s">
        <v>246</v>
      </c>
      <c r="B66" s="49" t="s">
        <v>133</v>
      </c>
      <c r="C66" s="49" t="s">
        <v>133</v>
      </c>
      <c r="D66" s="49" t="s">
        <v>133</v>
      </c>
      <c r="E66" s="55" t="s">
        <v>133</v>
      </c>
      <c r="F66" s="49" t="s">
        <v>133</v>
      </c>
      <c r="G66" s="47"/>
      <c r="H66" s="47"/>
      <c r="I66" s="36"/>
    </row>
    <row r="67" spans="1:9" ht="22.5" x14ac:dyDescent="0.25">
      <c r="A67" s="42" t="s">
        <v>247</v>
      </c>
      <c r="B67" s="46" t="s">
        <v>248</v>
      </c>
      <c r="C67" s="50" t="s">
        <v>249</v>
      </c>
      <c r="D67" s="50" t="s">
        <v>250</v>
      </c>
      <c r="E67" s="50" t="s">
        <v>251</v>
      </c>
      <c r="F67" s="67" t="s">
        <v>252</v>
      </c>
      <c r="G67" s="54" t="s">
        <v>253</v>
      </c>
      <c r="I67" s="36"/>
    </row>
    <row r="68" spans="1:9" ht="60" x14ac:dyDescent="0.25">
      <c r="A68" s="40" t="s">
        <v>247</v>
      </c>
      <c r="B68" s="62" t="s">
        <v>254</v>
      </c>
      <c r="C68" s="55" t="s">
        <v>235</v>
      </c>
      <c r="D68" s="55" t="s">
        <v>223</v>
      </c>
      <c r="E68" s="55" t="s">
        <v>133</v>
      </c>
      <c r="F68" s="49">
        <v>0.3</v>
      </c>
      <c r="G68" s="49" t="s">
        <v>255</v>
      </c>
      <c r="I68" s="36"/>
    </row>
    <row r="69" spans="1:9" ht="45" x14ac:dyDescent="0.25">
      <c r="A69" s="40" t="s">
        <v>247</v>
      </c>
      <c r="B69" s="62" t="s">
        <v>256</v>
      </c>
      <c r="C69" s="55" t="s">
        <v>235</v>
      </c>
      <c r="D69" s="55" t="s">
        <v>257</v>
      </c>
      <c r="E69" s="55" t="s">
        <v>133</v>
      </c>
      <c r="F69" s="49">
        <v>0.25</v>
      </c>
      <c r="G69" s="49" t="s">
        <v>255</v>
      </c>
      <c r="I69" s="36"/>
    </row>
    <row r="70" spans="1:9" ht="22.5" x14ac:dyDescent="0.25">
      <c r="A70" s="42" t="s">
        <v>258</v>
      </c>
      <c r="B70" s="46" t="s">
        <v>248</v>
      </c>
      <c r="C70" s="50" t="s">
        <v>249</v>
      </c>
      <c r="D70" s="50" t="s">
        <v>250</v>
      </c>
      <c r="E70" s="34"/>
      <c r="F70" s="35"/>
      <c r="I70" s="36"/>
    </row>
    <row r="71" spans="1:9" ht="60" x14ac:dyDescent="0.25">
      <c r="A71" s="40" t="s">
        <v>258</v>
      </c>
      <c r="B71" s="62" t="s">
        <v>259</v>
      </c>
      <c r="C71" s="55" t="s">
        <v>234</v>
      </c>
      <c r="D71" s="49" t="s">
        <v>133</v>
      </c>
      <c r="E71" s="30"/>
      <c r="I71" s="36"/>
    </row>
    <row r="72" spans="1:9" ht="60" x14ac:dyDescent="0.25">
      <c r="A72" s="40" t="s">
        <v>258</v>
      </c>
      <c r="B72" s="62" t="s">
        <v>260</v>
      </c>
      <c r="C72" s="55" t="s">
        <v>234</v>
      </c>
      <c r="D72" s="49" t="s">
        <v>133</v>
      </c>
      <c r="E72" s="30"/>
      <c r="I72" s="36"/>
    </row>
    <row r="73" spans="1:9" ht="75" x14ac:dyDescent="0.25">
      <c r="A73" s="40" t="s">
        <v>258</v>
      </c>
      <c r="B73" s="62" t="s">
        <v>261</v>
      </c>
      <c r="C73" s="55" t="s">
        <v>234</v>
      </c>
      <c r="D73" s="49" t="s">
        <v>133</v>
      </c>
      <c r="E73" s="30"/>
      <c r="I73" s="36"/>
    </row>
    <row r="74" spans="1:9" ht="75" x14ac:dyDescent="0.25">
      <c r="A74" s="40" t="s">
        <v>258</v>
      </c>
      <c r="B74" s="62" t="s">
        <v>262</v>
      </c>
      <c r="C74" s="55" t="s">
        <v>234</v>
      </c>
      <c r="D74" s="49" t="s">
        <v>133</v>
      </c>
      <c r="E74" s="30"/>
      <c r="I74" s="36"/>
    </row>
    <row r="75" spans="1:9" ht="60" x14ac:dyDescent="0.25">
      <c r="A75" s="40" t="s">
        <v>258</v>
      </c>
      <c r="B75" s="62" t="s">
        <v>263</v>
      </c>
      <c r="C75" s="55" t="s">
        <v>234</v>
      </c>
      <c r="D75" s="49" t="s">
        <v>133</v>
      </c>
      <c r="E75" s="30"/>
      <c r="I75" s="36"/>
    </row>
    <row r="76" spans="1:9" ht="60" x14ac:dyDescent="0.25">
      <c r="A76" s="40" t="s">
        <v>258</v>
      </c>
      <c r="B76" s="62" t="s">
        <v>264</v>
      </c>
      <c r="C76" s="55" t="s">
        <v>234</v>
      </c>
      <c r="D76" s="49" t="s">
        <v>265</v>
      </c>
      <c r="E76" s="30"/>
      <c r="I76" s="36"/>
    </row>
    <row r="77" spans="1:9" ht="60" x14ac:dyDescent="0.25">
      <c r="A77" s="40" t="s">
        <v>258</v>
      </c>
      <c r="B77" s="62" t="s">
        <v>266</v>
      </c>
      <c r="C77" s="55" t="s">
        <v>234</v>
      </c>
      <c r="D77" s="49" t="s">
        <v>133</v>
      </c>
      <c r="E77" s="30"/>
      <c r="I77" s="36"/>
    </row>
    <row r="78" spans="1:9" ht="60" x14ac:dyDescent="0.25">
      <c r="A78" s="40" t="s">
        <v>258</v>
      </c>
      <c r="B78" s="62" t="s">
        <v>267</v>
      </c>
      <c r="C78" s="55" t="s">
        <v>234</v>
      </c>
      <c r="D78" s="55" t="s">
        <v>268</v>
      </c>
      <c r="E78" s="30"/>
      <c r="I78" s="36"/>
    </row>
    <row r="79" spans="1:9" ht="75" x14ac:dyDescent="0.25">
      <c r="A79" s="40" t="s">
        <v>258</v>
      </c>
      <c r="B79" s="62" t="s">
        <v>269</v>
      </c>
      <c r="C79" s="55" t="s">
        <v>234</v>
      </c>
      <c r="D79" s="55" t="s">
        <v>268</v>
      </c>
      <c r="E79" s="30"/>
      <c r="I79" s="36"/>
    </row>
    <row r="80" spans="1:9" ht="75" x14ac:dyDescent="0.25">
      <c r="A80" s="40" t="s">
        <v>258</v>
      </c>
      <c r="B80" s="62" t="s">
        <v>270</v>
      </c>
      <c r="C80" s="55" t="s">
        <v>234</v>
      </c>
      <c r="D80" s="49" t="s">
        <v>304</v>
      </c>
      <c r="E80" s="30"/>
      <c r="I80" s="36"/>
    </row>
    <row r="81" spans="1:20" ht="75" x14ac:dyDescent="0.25">
      <c r="A81" s="40" t="s">
        <v>258</v>
      </c>
      <c r="B81" s="62" t="s">
        <v>272</v>
      </c>
      <c r="C81" s="55" t="s">
        <v>234</v>
      </c>
      <c r="D81" s="55" t="s">
        <v>133</v>
      </c>
      <c r="E81" s="30"/>
      <c r="I81" s="36"/>
    </row>
    <row r="82" spans="1:20" ht="60" x14ac:dyDescent="0.25">
      <c r="A82" s="40" t="s">
        <v>258</v>
      </c>
      <c r="B82" s="62" t="s">
        <v>273</v>
      </c>
      <c r="C82" s="55" t="s">
        <v>234</v>
      </c>
      <c r="D82" s="55" t="s">
        <v>133</v>
      </c>
      <c r="E82" s="30"/>
      <c r="I82" s="36"/>
    </row>
    <row r="83" spans="1:20" ht="60" x14ac:dyDescent="0.25">
      <c r="A83" s="40" t="s">
        <v>258</v>
      </c>
      <c r="B83" s="62" t="s">
        <v>274</v>
      </c>
      <c r="C83" s="55" t="s">
        <v>234</v>
      </c>
      <c r="D83" s="55" t="s">
        <v>275</v>
      </c>
      <c r="E83" s="30"/>
      <c r="I83" s="36"/>
    </row>
    <row r="84" spans="1:20" ht="60" x14ac:dyDescent="0.25">
      <c r="A84" s="40" t="s">
        <v>258</v>
      </c>
      <c r="B84" s="62" t="s">
        <v>276</v>
      </c>
      <c r="C84" s="55" t="s">
        <v>234</v>
      </c>
      <c r="D84" s="55" t="s">
        <v>271</v>
      </c>
      <c r="E84" s="30"/>
      <c r="I84" s="36"/>
    </row>
    <row r="85" spans="1:20" ht="60" x14ac:dyDescent="0.25">
      <c r="A85" s="40" t="s">
        <v>258</v>
      </c>
      <c r="B85" s="62" t="s">
        <v>254</v>
      </c>
      <c r="C85" s="55" t="s">
        <v>234</v>
      </c>
      <c r="D85" s="55" t="s">
        <v>223</v>
      </c>
    </row>
    <row r="86" spans="1:20" ht="60" x14ac:dyDescent="0.25">
      <c r="A86" s="40" t="s">
        <v>258</v>
      </c>
      <c r="B86" s="62" t="s">
        <v>277</v>
      </c>
      <c r="C86" s="55" t="s">
        <v>234</v>
      </c>
      <c r="D86" s="55" t="s">
        <v>133</v>
      </c>
    </row>
    <row r="87" spans="1:20" ht="60" x14ac:dyDescent="0.25">
      <c r="A87" s="40" t="s">
        <v>258</v>
      </c>
      <c r="B87" s="62" t="s">
        <v>278</v>
      </c>
      <c r="C87" s="55" t="s">
        <v>234</v>
      </c>
      <c r="D87" s="55" t="s">
        <v>257</v>
      </c>
    </row>
    <row r="88" spans="1:20" ht="45" x14ac:dyDescent="0.25">
      <c r="A88" s="40" t="s">
        <v>258</v>
      </c>
      <c r="B88" s="62" t="s">
        <v>256</v>
      </c>
      <c r="C88" s="55" t="s">
        <v>234</v>
      </c>
      <c r="D88" s="55" t="s">
        <v>257</v>
      </c>
    </row>
    <row r="89" spans="1:20" ht="45" x14ac:dyDescent="0.25">
      <c r="A89" s="40" t="s">
        <v>258</v>
      </c>
      <c r="B89" s="62" t="s">
        <v>279</v>
      </c>
      <c r="C89" s="55" t="s">
        <v>234</v>
      </c>
      <c r="D89" s="55" t="s">
        <v>133</v>
      </c>
    </row>
    <row r="90" spans="1:20" x14ac:dyDescent="0.25">
      <c r="A90" s="68" t="s">
        <v>280</v>
      </c>
      <c r="B90" s="69" t="s">
        <v>248</v>
      </c>
      <c r="C90" s="70"/>
      <c r="D90" s="71"/>
      <c r="E90" s="72"/>
      <c r="F90" s="72"/>
      <c r="G90" s="72"/>
      <c r="H90" s="72"/>
      <c r="I90" s="72"/>
      <c r="J90" s="72"/>
      <c r="K90" s="72"/>
      <c r="L90" s="72"/>
      <c r="M90" s="72"/>
      <c r="N90" s="72"/>
      <c r="O90" s="72"/>
      <c r="P90" s="72"/>
      <c r="Q90" s="72"/>
      <c r="R90" s="72"/>
    </row>
    <row r="91" spans="1:20" ht="60" x14ac:dyDescent="0.25">
      <c r="A91" s="73" t="s">
        <v>280</v>
      </c>
      <c r="B91" s="62" t="s">
        <v>281</v>
      </c>
      <c r="C91" s="74"/>
      <c r="D91" s="72"/>
      <c r="E91" s="72"/>
      <c r="F91" s="72"/>
      <c r="G91" s="72"/>
      <c r="H91" s="72"/>
      <c r="I91" s="72"/>
      <c r="J91" s="72"/>
      <c r="K91" s="72"/>
      <c r="L91" s="72"/>
      <c r="M91" s="72"/>
      <c r="N91" s="72"/>
      <c r="O91" s="72"/>
      <c r="P91" s="72"/>
      <c r="Q91" s="72"/>
      <c r="R91" s="72"/>
    </row>
    <row r="92" spans="1:20" x14ac:dyDescent="0.25">
      <c r="A92" s="45" t="s">
        <v>282</v>
      </c>
      <c r="B92" s="65" t="s">
        <v>283</v>
      </c>
      <c r="C92" s="75" t="s">
        <v>284</v>
      </c>
      <c r="D92" s="75" t="s">
        <v>285</v>
      </c>
      <c r="E92" s="75" t="s">
        <v>286</v>
      </c>
      <c r="F92" s="65" t="s">
        <v>232</v>
      </c>
      <c r="G92" s="65" t="s">
        <v>233</v>
      </c>
      <c r="H92" s="75" t="s">
        <v>287</v>
      </c>
      <c r="I92" s="75" t="s">
        <v>288</v>
      </c>
      <c r="J92" s="75" t="s">
        <v>206</v>
      </c>
      <c r="K92" s="75" t="s">
        <v>289</v>
      </c>
      <c r="L92" s="75" t="s">
        <v>290</v>
      </c>
      <c r="M92" s="75" t="s">
        <v>291</v>
      </c>
      <c r="N92" s="75" t="s">
        <v>292</v>
      </c>
      <c r="O92" s="75" t="s">
        <v>112</v>
      </c>
      <c r="P92" s="75" t="s">
        <v>293</v>
      </c>
      <c r="Q92" s="75" t="s">
        <v>294</v>
      </c>
      <c r="R92" s="75" t="s">
        <v>295</v>
      </c>
      <c r="S92" s="75" t="s">
        <v>296</v>
      </c>
      <c r="T92" s="76" t="s">
        <v>216</v>
      </c>
    </row>
    <row r="93" spans="1:20" x14ac:dyDescent="0.25">
      <c r="A93" s="48" t="s">
        <v>282</v>
      </c>
      <c r="B93" s="44" t="s">
        <v>133</v>
      </c>
      <c r="C93" s="44" t="s">
        <v>133</v>
      </c>
      <c r="D93" s="44" t="s">
        <v>133</v>
      </c>
      <c r="E93" s="44" t="s">
        <v>133</v>
      </c>
      <c r="F93" s="55" t="s">
        <v>133</v>
      </c>
      <c r="G93" s="55" t="s">
        <v>133</v>
      </c>
      <c r="H93" s="44" t="s">
        <v>133</v>
      </c>
      <c r="I93" s="44" t="s">
        <v>133</v>
      </c>
      <c r="J93" s="44" t="s">
        <v>133</v>
      </c>
      <c r="K93" s="44" t="s">
        <v>133</v>
      </c>
      <c r="L93" s="44" t="s">
        <v>133</v>
      </c>
      <c r="M93" s="44" t="s">
        <v>133</v>
      </c>
      <c r="N93" s="44" t="s">
        <v>133</v>
      </c>
      <c r="O93" s="44" t="s">
        <v>133</v>
      </c>
      <c r="P93" s="44" t="s">
        <v>133</v>
      </c>
      <c r="Q93" s="44" t="s">
        <v>133</v>
      </c>
      <c r="R93" s="44" t="s">
        <v>133</v>
      </c>
      <c r="S93" s="44" t="s">
        <v>133</v>
      </c>
      <c r="T93" s="44" t="s">
        <v>133</v>
      </c>
    </row>
    <row r="94" spans="1:20" x14ac:dyDescent="0.25">
      <c r="A94" s="45" t="s">
        <v>297</v>
      </c>
      <c r="B94" s="46" t="s">
        <v>298</v>
      </c>
      <c r="C94" s="70"/>
      <c r="I94" s="36"/>
    </row>
    <row r="95" spans="1:20" x14ac:dyDescent="0.25">
      <c r="A95" s="48" t="s">
        <v>297</v>
      </c>
      <c r="B95" s="49" t="s">
        <v>221</v>
      </c>
      <c r="C95" s="74"/>
      <c r="D95" s="47"/>
      <c r="E95" s="47"/>
      <c r="F95" s="47"/>
      <c r="I95" s="36"/>
    </row>
    <row r="96" spans="1:20" ht="25.5" x14ac:dyDescent="0.25">
      <c r="A96" s="45" t="s">
        <v>299</v>
      </c>
      <c r="B96" s="46" t="s">
        <v>289</v>
      </c>
      <c r="C96" s="50" t="s">
        <v>290</v>
      </c>
      <c r="D96" s="30"/>
      <c r="E96" s="47"/>
      <c r="F96" s="47"/>
      <c r="I96" s="36"/>
    </row>
    <row r="97" spans="1:12" ht="25.5" x14ac:dyDescent="0.25">
      <c r="A97" s="48" t="s">
        <v>299</v>
      </c>
      <c r="B97" s="77">
        <v>45181</v>
      </c>
      <c r="C97" s="49" t="s">
        <v>133</v>
      </c>
      <c r="D97" s="30"/>
      <c r="E97" s="47"/>
      <c r="F97" s="47"/>
      <c r="I97" s="36"/>
    </row>
    <row r="98" spans="1:12" x14ac:dyDescent="0.25">
      <c r="A98" s="47" t="s">
        <v>300</v>
      </c>
      <c r="B98" s="35"/>
      <c r="I98" s="36"/>
    </row>
    <row r="99" spans="1:12" x14ac:dyDescent="0.25">
      <c r="A99" s="61" t="s">
        <v>229</v>
      </c>
      <c r="B99" s="79" t="s">
        <v>305</v>
      </c>
      <c r="C99" s="63"/>
      <c r="D99" s="64"/>
      <c r="E99" s="64"/>
      <c r="F99" s="64"/>
      <c r="I99" s="36"/>
    </row>
    <row r="100" spans="1:12" ht="22.5" x14ac:dyDescent="0.25">
      <c r="A100" s="45" t="s">
        <v>35</v>
      </c>
      <c r="B100" s="46" t="s">
        <v>230</v>
      </c>
      <c r="C100" s="50" t="s">
        <v>102</v>
      </c>
      <c r="D100" s="50" t="s">
        <v>103</v>
      </c>
      <c r="E100" s="50" t="s">
        <v>104</v>
      </c>
      <c r="F100" s="50" t="s">
        <v>231</v>
      </c>
      <c r="G100" s="65" t="s">
        <v>232</v>
      </c>
      <c r="H100" s="65" t="s">
        <v>233</v>
      </c>
      <c r="I100" s="36"/>
    </row>
    <row r="101" spans="1:12" x14ac:dyDescent="0.25">
      <c r="A101" s="48" t="s">
        <v>35</v>
      </c>
      <c r="B101" s="55" t="s">
        <v>234</v>
      </c>
      <c r="C101" s="55" t="s">
        <v>235</v>
      </c>
      <c r="D101" s="55" t="s">
        <v>235</v>
      </c>
      <c r="E101" s="55" t="s">
        <v>133</v>
      </c>
      <c r="F101" s="55" t="s">
        <v>133</v>
      </c>
      <c r="G101" s="55" t="s">
        <v>133</v>
      </c>
      <c r="H101" s="55" t="s">
        <v>133</v>
      </c>
      <c r="I101" s="36"/>
    </row>
    <row r="102" spans="1:12" ht="22.5" x14ac:dyDescent="0.25">
      <c r="A102" s="66" t="s">
        <v>236</v>
      </c>
      <c r="B102" s="46" t="s">
        <v>237</v>
      </c>
      <c r="C102" s="50" t="s">
        <v>238</v>
      </c>
      <c r="D102" s="50" t="s">
        <v>239</v>
      </c>
      <c r="E102" s="53" t="s">
        <v>240</v>
      </c>
      <c r="F102" s="50" t="s">
        <v>241</v>
      </c>
      <c r="G102" s="50" t="s">
        <v>106</v>
      </c>
      <c r="H102" s="50" t="s">
        <v>107</v>
      </c>
      <c r="I102" s="50" t="s">
        <v>108</v>
      </c>
      <c r="J102" s="65" t="s">
        <v>242</v>
      </c>
      <c r="K102" s="65" t="s">
        <v>232</v>
      </c>
      <c r="L102" s="65" t="s">
        <v>233</v>
      </c>
    </row>
    <row r="103" spans="1:12" ht="105" x14ac:dyDescent="0.25">
      <c r="A103" s="80" t="s">
        <v>236</v>
      </c>
      <c r="B103" s="55" t="s">
        <v>243</v>
      </c>
      <c r="C103" s="55" t="s">
        <v>133</v>
      </c>
      <c r="D103" s="55" t="s">
        <v>244</v>
      </c>
      <c r="E103" s="55" t="s">
        <v>133</v>
      </c>
      <c r="F103" s="55" t="s">
        <v>234</v>
      </c>
      <c r="G103" s="55" t="s">
        <v>245</v>
      </c>
      <c r="H103" s="55" t="s">
        <v>245</v>
      </c>
      <c r="I103" s="55" t="s">
        <v>133</v>
      </c>
      <c r="J103" s="55" t="s">
        <v>133</v>
      </c>
      <c r="K103" s="55" t="s">
        <v>133</v>
      </c>
      <c r="L103" s="55" t="s">
        <v>133</v>
      </c>
    </row>
    <row r="104" spans="1:12" x14ac:dyDescent="0.25">
      <c r="A104" s="80" t="s">
        <v>236</v>
      </c>
      <c r="B104" s="49" t="s">
        <v>255</v>
      </c>
      <c r="C104" s="55" t="s">
        <v>133</v>
      </c>
      <c r="D104" s="55" t="s">
        <v>133</v>
      </c>
      <c r="E104" s="81" t="s">
        <v>133</v>
      </c>
      <c r="F104" s="81" t="s">
        <v>306</v>
      </c>
      <c r="G104" s="55" t="s">
        <v>303</v>
      </c>
      <c r="H104" s="55" t="s">
        <v>303</v>
      </c>
      <c r="I104" s="55" t="s">
        <v>133</v>
      </c>
      <c r="J104" s="81" t="s">
        <v>133</v>
      </c>
      <c r="K104" s="82" t="s">
        <v>133</v>
      </c>
      <c r="L104" s="55" t="s">
        <v>133</v>
      </c>
    </row>
    <row r="105" spans="1:12" ht="22.5" x14ac:dyDescent="0.25">
      <c r="A105" s="42" t="s">
        <v>246</v>
      </c>
      <c r="B105" s="46" t="s">
        <v>237</v>
      </c>
      <c r="C105" s="50" t="s">
        <v>238</v>
      </c>
      <c r="D105" s="50" t="s">
        <v>241</v>
      </c>
      <c r="E105" s="65" t="s">
        <v>232</v>
      </c>
      <c r="F105" s="65" t="s">
        <v>233</v>
      </c>
      <c r="G105" s="47"/>
      <c r="H105" s="47"/>
      <c r="I105" s="36"/>
    </row>
    <row r="106" spans="1:12" x14ac:dyDescent="0.25">
      <c r="A106" s="43" t="s">
        <v>246</v>
      </c>
      <c r="B106" s="49" t="s">
        <v>133</v>
      </c>
      <c r="C106" s="49" t="s">
        <v>133</v>
      </c>
      <c r="D106" s="49" t="s">
        <v>133</v>
      </c>
      <c r="E106" s="55" t="s">
        <v>133</v>
      </c>
      <c r="F106" s="49" t="s">
        <v>133</v>
      </c>
      <c r="G106" s="47"/>
      <c r="H106" s="47"/>
      <c r="I106" s="36"/>
    </row>
    <row r="107" spans="1:12" ht="22.5" x14ac:dyDescent="0.25">
      <c r="A107" s="42" t="s">
        <v>247</v>
      </c>
      <c r="B107" s="46" t="s">
        <v>248</v>
      </c>
      <c r="C107" s="50" t="s">
        <v>249</v>
      </c>
      <c r="D107" s="50" t="s">
        <v>250</v>
      </c>
      <c r="E107" s="50" t="s">
        <v>251</v>
      </c>
      <c r="F107" s="67" t="s">
        <v>252</v>
      </c>
      <c r="G107" s="54" t="s">
        <v>253</v>
      </c>
      <c r="I107" s="36"/>
    </row>
    <row r="108" spans="1:12" ht="60" x14ac:dyDescent="0.25">
      <c r="A108" s="43" t="s">
        <v>247</v>
      </c>
      <c r="B108" s="62" t="s">
        <v>254</v>
      </c>
      <c r="C108" s="55" t="s">
        <v>235</v>
      </c>
      <c r="D108" s="55" t="s">
        <v>133</v>
      </c>
      <c r="E108" s="55" t="s">
        <v>133</v>
      </c>
      <c r="F108" s="49">
        <v>0.3</v>
      </c>
      <c r="G108" s="49" t="s">
        <v>255</v>
      </c>
      <c r="I108" s="36"/>
    </row>
    <row r="109" spans="1:12" ht="22.5" x14ac:dyDescent="0.25">
      <c r="A109" s="42" t="s">
        <v>258</v>
      </c>
      <c r="B109" s="46" t="s">
        <v>248</v>
      </c>
      <c r="C109" s="50" t="s">
        <v>249</v>
      </c>
      <c r="D109" s="50" t="s">
        <v>250</v>
      </c>
      <c r="E109" s="34"/>
      <c r="F109" s="35"/>
      <c r="I109" s="36"/>
    </row>
    <row r="110" spans="1:12" ht="60" x14ac:dyDescent="0.25">
      <c r="A110" s="40" t="s">
        <v>258</v>
      </c>
      <c r="B110" s="62" t="s">
        <v>259</v>
      </c>
      <c r="C110" s="55" t="s">
        <v>234</v>
      </c>
      <c r="D110" s="49" t="s">
        <v>133</v>
      </c>
      <c r="E110" s="30"/>
      <c r="I110" s="36"/>
    </row>
    <row r="111" spans="1:12" ht="60" x14ac:dyDescent="0.25">
      <c r="A111" s="40" t="s">
        <v>258</v>
      </c>
      <c r="B111" s="62" t="s">
        <v>260</v>
      </c>
      <c r="C111" s="55" t="s">
        <v>234</v>
      </c>
      <c r="D111" s="49" t="s">
        <v>133</v>
      </c>
      <c r="E111" s="30"/>
      <c r="I111" s="36"/>
    </row>
    <row r="112" spans="1:12" ht="75" x14ac:dyDescent="0.25">
      <c r="A112" s="40" t="s">
        <v>258</v>
      </c>
      <c r="B112" s="62" t="s">
        <v>261</v>
      </c>
      <c r="C112" s="55" t="s">
        <v>234</v>
      </c>
      <c r="D112" s="49" t="s">
        <v>133</v>
      </c>
      <c r="E112" s="30"/>
      <c r="I112" s="36"/>
    </row>
    <row r="113" spans="1:9" ht="75" x14ac:dyDescent="0.25">
      <c r="A113" s="40" t="s">
        <v>258</v>
      </c>
      <c r="B113" s="62" t="s">
        <v>262</v>
      </c>
      <c r="C113" s="55" t="s">
        <v>234</v>
      </c>
      <c r="D113" s="49" t="s">
        <v>133</v>
      </c>
      <c r="E113" s="30"/>
      <c r="I113" s="36"/>
    </row>
    <row r="114" spans="1:9" ht="60" x14ac:dyDescent="0.25">
      <c r="A114" s="40" t="s">
        <v>258</v>
      </c>
      <c r="B114" s="62" t="s">
        <v>263</v>
      </c>
      <c r="C114" s="55" t="s">
        <v>234</v>
      </c>
      <c r="D114" s="49" t="s">
        <v>133</v>
      </c>
      <c r="E114" s="30"/>
      <c r="I114" s="36"/>
    </row>
    <row r="115" spans="1:9" ht="60" x14ac:dyDescent="0.25">
      <c r="A115" s="40" t="s">
        <v>258</v>
      </c>
      <c r="B115" s="62" t="s">
        <v>264</v>
      </c>
      <c r="C115" s="55" t="s">
        <v>234</v>
      </c>
      <c r="D115" s="49" t="s">
        <v>265</v>
      </c>
      <c r="E115" s="30"/>
      <c r="I115" s="36"/>
    </row>
    <row r="116" spans="1:9" ht="60" x14ac:dyDescent="0.25">
      <c r="A116" s="40" t="s">
        <v>258</v>
      </c>
      <c r="B116" s="62" t="s">
        <v>266</v>
      </c>
      <c r="C116" s="55" t="s">
        <v>234</v>
      </c>
      <c r="D116" s="55" t="s">
        <v>271</v>
      </c>
      <c r="E116" s="30"/>
      <c r="I116" s="36"/>
    </row>
    <row r="117" spans="1:9" ht="60" x14ac:dyDescent="0.25">
      <c r="A117" s="40" t="s">
        <v>258</v>
      </c>
      <c r="B117" s="62" t="s">
        <v>267</v>
      </c>
      <c r="C117" s="55" t="s">
        <v>234</v>
      </c>
      <c r="D117" s="55" t="s">
        <v>268</v>
      </c>
      <c r="E117" s="30"/>
      <c r="I117" s="36"/>
    </row>
    <row r="118" spans="1:9" ht="75" x14ac:dyDescent="0.25">
      <c r="A118" s="40" t="s">
        <v>258</v>
      </c>
      <c r="B118" s="62" t="s">
        <v>269</v>
      </c>
      <c r="C118" s="55" t="s">
        <v>234</v>
      </c>
      <c r="D118" s="55" t="s">
        <v>268</v>
      </c>
      <c r="E118" s="30"/>
      <c r="I118" s="36"/>
    </row>
    <row r="119" spans="1:9" ht="75" x14ac:dyDescent="0.25">
      <c r="A119" s="40" t="s">
        <v>258</v>
      </c>
      <c r="B119" s="62" t="s">
        <v>270</v>
      </c>
      <c r="C119" s="55" t="s">
        <v>234</v>
      </c>
      <c r="D119" s="55" t="s">
        <v>304</v>
      </c>
      <c r="E119" s="30"/>
      <c r="I119" s="36"/>
    </row>
    <row r="120" spans="1:9" ht="75" x14ac:dyDescent="0.25">
      <c r="A120" s="40" t="s">
        <v>258</v>
      </c>
      <c r="B120" s="62" t="s">
        <v>272</v>
      </c>
      <c r="C120" s="55" t="s">
        <v>234</v>
      </c>
      <c r="D120" s="49" t="s">
        <v>133</v>
      </c>
      <c r="E120" s="30"/>
      <c r="I120" s="36"/>
    </row>
    <row r="121" spans="1:9" ht="60" x14ac:dyDescent="0.25">
      <c r="A121" s="40" t="s">
        <v>258</v>
      </c>
      <c r="B121" s="62" t="s">
        <v>273</v>
      </c>
      <c r="C121" s="55" t="s">
        <v>234</v>
      </c>
      <c r="D121" s="55" t="s">
        <v>133</v>
      </c>
      <c r="E121" s="30"/>
      <c r="I121" s="36"/>
    </row>
    <row r="122" spans="1:9" ht="60" x14ac:dyDescent="0.25">
      <c r="A122" s="40" t="s">
        <v>258</v>
      </c>
      <c r="B122" s="62" t="s">
        <v>274</v>
      </c>
      <c r="C122" s="55" t="s">
        <v>234</v>
      </c>
      <c r="D122" s="55" t="s">
        <v>275</v>
      </c>
      <c r="E122" s="30"/>
      <c r="I122" s="36"/>
    </row>
    <row r="123" spans="1:9" ht="60" x14ac:dyDescent="0.25">
      <c r="A123" s="40" t="s">
        <v>258</v>
      </c>
      <c r="B123" s="62" t="s">
        <v>276</v>
      </c>
      <c r="C123" s="55" t="s">
        <v>234</v>
      </c>
      <c r="D123" s="55" t="s">
        <v>133</v>
      </c>
      <c r="E123" s="47"/>
      <c r="I123" s="36"/>
    </row>
    <row r="124" spans="1:9" ht="60" x14ac:dyDescent="0.25">
      <c r="A124" s="40" t="s">
        <v>258</v>
      </c>
      <c r="B124" s="62" t="s">
        <v>254</v>
      </c>
      <c r="C124" s="55" t="s">
        <v>234</v>
      </c>
      <c r="D124" s="55" t="s">
        <v>133</v>
      </c>
    </row>
    <row r="125" spans="1:9" ht="60" x14ac:dyDescent="0.25">
      <c r="A125" s="40" t="s">
        <v>258</v>
      </c>
      <c r="B125" s="62" t="s">
        <v>277</v>
      </c>
      <c r="C125" s="55" t="s">
        <v>234</v>
      </c>
      <c r="D125" s="55" t="s">
        <v>133</v>
      </c>
    </row>
    <row r="126" spans="1:9" ht="60" x14ac:dyDescent="0.25">
      <c r="A126" s="40" t="s">
        <v>258</v>
      </c>
      <c r="B126" s="62" t="s">
        <v>278</v>
      </c>
      <c r="C126" s="55" t="s">
        <v>234</v>
      </c>
      <c r="D126" s="55" t="s">
        <v>257</v>
      </c>
    </row>
    <row r="127" spans="1:9" ht="45" x14ac:dyDescent="0.25">
      <c r="A127" s="40" t="s">
        <v>258</v>
      </c>
      <c r="B127" s="62" t="s">
        <v>256</v>
      </c>
      <c r="C127" s="55" t="s">
        <v>234</v>
      </c>
      <c r="D127" s="55" t="s">
        <v>257</v>
      </c>
    </row>
    <row r="128" spans="1:9" ht="45" x14ac:dyDescent="0.25">
      <c r="A128" s="40" t="s">
        <v>258</v>
      </c>
      <c r="B128" s="62" t="s">
        <v>279</v>
      </c>
      <c r="C128" s="55" t="s">
        <v>234</v>
      </c>
      <c r="D128" s="55" t="s">
        <v>133</v>
      </c>
    </row>
    <row r="129" spans="1:20" x14ac:dyDescent="0.25">
      <c r="A129" s="68" t="s">
        <v>280</v>
      </c>
      <c r="B129" s="69" t="s">
        <v>248</v>
      </c>
      <c r="C129" s="70"/>
      <c r="D129" s="71"/>
      <c r="E129" s="72"/>
      <c r="F129" s="72"/>
      <c r="G129" s="72"/>
      <c r="H129" s="72"/>
      <c r="I129" s="72"/>
      <c r="J129" s="72"/>
      <c r="K129" s="72"/>
      <c r="L129" s="72"/>
      <c r="M129" s="72"/>
      <c r="N129" s="72"/>
      <c r="O129" s="72"/>
      <c r="P129" s="72"/>
      <c r="Q129" s="72"/>
      <c r="R129" s="72"/>
    </row>
    <row r="130" spans="1:20" ht="60" x14ac:dyDescent="0.25">
      <c r="A130" s="73" t="s">
        <v>280</v>
      </c>
      <c r="B130" s="62" t="s">
        <v>281</v>
      </c>
      <c r="C130" s="74"/>
      <c r="D130" s="72"/>
      <c r="E130" s="72"/>
      <c r="F130" s="72"/>
      <c r="G130" s="72"/>
      <c r="H130" s="72"/>
      <c r="I130" s="72"/>
      <c r="J130" s="72"/>
      <c r="K130" s="72"/>
      <c r="L130" s="72"/>
      <c r="M130" s="72"/>
      <c r="N130" s="72"/>
      <c r="O130" s="72"/>
      <c r="P130" s="72"/>
      <c r="Q130" s="72"/>
      <c r="R130" s="72"/>
    </row>
    <row r="131" spans="1:20" x14ac:dyDescent="0.25">
      <c r="A131" s="45" t="s">
        <v>282</v>
      </c>
      <c r="B131" s="65" t="s">
        <v>283</v>
      </c>
      <c r="C131" s="75" t="s">
        <v>284</v>
      </c>
      <c r="D131" s="75" t="s">
        <v>285</v>
      </c>
      <c r="E131" s="75" t="s">
        <v>286</v>
      </c>
      <c r="F131" s="65" t="s">
        <v>232</v>
      </c>
      <c r="G131" s="65" t="s">
        <v>233</v>
      </c>
      <c r="H131" s="75" t="s">
        <v>287</v>
      </c>
      <c r="I131" s="75" t="s">
        <v>288</v>
      </c>
      <c r="J131" s="75" t="s">
        <v>206</v>
      </c>
      <c r="K131" s="75" t="s">
        <v>289</v>
      </c>
      <c r="L131" s="75" t="s">
        <v>290</v>
      </c>
      <c r="M131" s="75" t="s">
        <v>291</v>
      </c>
      <c r="N131" s="75" t="s">
        <v>292</v>
      </c>
      <c r="O131" s="75" t="s">
        <v>112</v>
      </c>
      <c r="P131" s="75" t="s">
        <v>293</v>
      </c>
      <c r="Q131" s="75" t="s">
        <v>294</v>
      </c>
      <c r="R131" s="75" t="s">
        <v>295</v>
      </c>
      <c r="S131" s="75" t="s">
        <v>296</v>
      </c>
      <c r="T131" s="76" t="s">
        <v>216</v>
      </c>
    </row>
    <row r="132" spans="1:20" x14ac:dyDescent="0.25">
      <c r="A132" s="83" t="s">
        <v>282</v>
      </c>
      <c r="B132" s="55" t="s">
        <v>133</v>
      </c>
      <c r="C132" s="55" t="s">
        <v>133</v>
      </c>
      <c r="D132" s="55" t="s">
        <v>133</v>
      </c>
      <c r="E132" s="55" t="s">
        <v>133</v>
      </c>
      <c r="F132" s="55" t="s">
        <v>133</v>
      </c>
      <c r="G132" s="55" t="s">
        <v>133</v>
      </c>
      <c r="H132" s="55" t="s">
        <v>133</v>
      </c>
      <c r="I132" s="55" t="s">
        <v>133</v>
      </c>
      <c r="J132" s="55" t="s">
        <v>133</v>
      </c>
      <c r="K132" s="55" t="s">
        <v>133</v>
      </c>
      <c r="L132" s="55" t="s">
        <v>133</v>
      </c>
      <c r="M132" s="55" t="s">
        <v>133</v>
      </c>
      <c r="N132" s="55" t="s">
        <v>133</v>
      </c>
      <c r="O132" s="55" t="s">
        <v>133</v>
      </c>
      <c r="P132" s="55" t="s">
        <v>133</v>
      </c>
      <c r="Q132" s="55" t="s">
        <v>133</v>
      </c>
      <c r="R132" s="55" t="s">
        <v>133</v>
      </c>
      <c r="S132" s="55" t="s">
        <v>133</v>
      </c>
      <c r="T132" s="55" t="s">
        <v>133</v>
      </c>
    </row>
    <row r="133" spans="1:20" x14ac:dyDescent="0.25">
      <c r="A133" s="45" t="s">
        <v>297</v>
      </c>
      <c r="B133" s="46" t="s">
        <v>298</v>
      </c>
      <c r="C133" s="70"/>
      <c r="I133" s="36"/>
    </row>
    <row r="134" spans="1:20" x14ac:dyDescent="0.25">
      <c r="A134" s="48" t="s">
        <v>297</v>
      </c>
      <c r="B134" s="49" t="s">
        <v>221</v>
      </c>
      <c r="C134" s="74"/>
      <c r="D134" s="47"/>
      <c r="E134" s="47"/>
      <c r="F134" s="47"/>
      <c r="I134" s="36"/>
    </row>
    <row r="135" spans="1:20" ht="25.5" x14ac:dyDescent="0.25">
      <c r="A135" s="45" t="s">
        <v>299</v>
      </c>
      <c r="B135" s="46" t="s">
        <v>289</v>
      </c>
      <c r="C135" s="50" t="s">
        <v>290</v>
      </c>
      <c r="D135" s="30"/>
      <c r="E135" s="47"/>
      <c r="F135" s="47"/>
      <c r="I135" s="36"/>
    </row>
    <row r="136" spans="1:20" ht="25.5" x14ac:dyDescent="0.25">
      <c r="A136" s="48" t="s">
        <v>299</v>
      </c>
      <c r="B136" s="77">
        <v>45181</v>
      </c>
      <c r="C136" s="49" t="s">
        <v>133</v>
      </c>
      <c r="D136" s="30"/>
      <c r="E136" s="47"/>
      <c r="F136" s="47"/>
      <c r="I136" s="36"/>
    </row>
    <row r="137" spans="1:20" x14ac:dyDescent="0.25">
      <c r="A137" s="47" t="s">
        <v>300</v>
      </c>
      <c r="B137" s="35"/>
      <c r="I137" s="36"/>
    </row>
    <row r="138" spans="1:20" x14ac:dyDescent="0.25">
      <c r="A138" s="61" t="s">
        <v>229</v>
      </c>
      <c r="B138" s="62" t="s">
        <v>307</v>
      </c>
      <c r="C138" s="63"/>
      <c r="D138" s="64"/>
      <c r="E138" s="64"/>
      <c r="F138" s="64"/>
      <c r="I138" s="36"/>
    </row>
    <row r="139" spans="1:20" ht="22.5" x14ac:dyDescent="0.25">
      <c r="A139" s="45" t="s">
        <v>35</v>
      </c>
      <c r="B139" s="46" t="s">
        <v>230</v>
      </c>
      <c r="C139" s="50" t="s">
        <v>102</v>
      </c>
      <c r="D139" s="50" t="s">
        <v>103</v>
      </c>
      <c r="E139" s="50" t="s">
        <v>104</v>
      </c>
      <c r="F139" s="50" t="s">
        <v>231</v>
      </c>
      <c r="G139" s="84" t="s">
        <v>232</v>
      </c>
      <c r="H139" s="84" t="s">
        <v>233</v>
      </c>
      <c r="I139" s="36"/>
    </row>
    <row r="140" spans="1:20" x14ac:dyDescent="0.25">
      <c r="A140" s="48" t="s">
        <v>35</v>
      </c>
      <c r="B140" s="55" t="s">
        <v>234</v>
      </c>
      <c r="C140" s="55" t="s">
        <v>235</v>
      </c>
      <c r="D140" s="55" t="s">
        <v>235</v>
      </c>
      <c r="E140" s="55" t="s">
        <v>133</v>
      </c>
      <c r="F140" s="55" t="s">
        <v>133</v>
      </c>
      <c r="G140" s="55" t="s">
        <v>133</v>
      </c>
      <c r="H140" s="82" t="s">
        <v>133</v>
      </c>
      <c r="I140" s="36"/>
    </row>
    <row r="141" spans="1:20" ht="22.5" x14ac:dyDescent="0.25">
      <c r="A141" s="66" t="s">
        <v>236</v>
      </c>
      <c r="B141" s="46" t="s">
        <v>237</v>
      </c>
      <c r="C141" s="50" t="s">
        <v>238</v>
      </c>
      <c r="D141" s="50" t="s">
        <v>239</v>
      </c>
      <c r="E141" s="53" t="s">
        <v>240</v>
      </c>
      <c r="F141" s="50" t="s">
        <v>241</v>
      </c>
      <c r="G141" s="50" t="s">
        <v>106</v>
      </c>
      <c r="H141" s="50" t="s">
        <v>107</v>
      </c>
      <c r="I141" s="50" t="s">
        <v>108</v>
      </c>
      <c r="J141" s="84" t="s">
        <v>242</v>
      </c>
      <c r="K141" s="84" t="s">
        <v>232</v>
      </c>
      <c r="L141" s="84" t="s">
        <v>233</v>
      </c>
    </row>
    <row r="142" spans="1:20" x14ac:dyDescent="0.25">
      <c r="A142" s="80" t="s">
        <v>236</v>
      </c>
      <c r="B142" s="49" t="s">
        <v>255</v>
      </c>
      <c r="C142" s="55" t="s">
        <v>133</v>
      </c>
      <c r="D142" s="55" t="s">
        <v>133</v>
      </c>
      <c r="E142" s="85" t="s">
        <v>133</v>
      </c>
      <c r="F142" s="85" t="s">
        <v>234</v>
      </c>
      <c r="G142" s="55" t="s">
        <v>234</v>
      </c>
      <c r="H142" s="55" t="s">
        <v>133</v>
      </c>
      <c r="I142" s="55" t="s">
        <v>133</v>
      </c>
      <c r="J142" s="85" t="s">
        <v>133</v>
      </c>
      <c r="K142" s="55" t="s">
        <v>133</v>
      </c>
      <c r="L142" s="82">
        <v>45180</v>
      </c>
    </row>
    <row r="143" spans="1:20" x14ac:dyDescent="0.25">
      <c r="A143" s="59" t="s">
        <v>236</v>
      </c>
      <c r="B143" s="49" t="s">
        <v>255</v>
      </c>
      <c r="C143" s="55" t="s">
        <v>133</v>
      </c>
      <c r="D143" s="55" t="s">
        <v>133</v>
      </c>
      <c r="E143" s="85" t="s">
        <v>133</v>
      </c>
      <c r="F143" s="85" t="s">
        <v>306</v>
      </c>
      <c r="G143" s="55" t="s">
        <v>303</v>
      </c>
      <c r="H143" s="55" t="s">
        <v>133</v>
      </c>
      <c r="I143" s="55" t="s">
        <v>133</v>
      </c>
      <c r="J143" s="85" t="s">
        <v>133</v>
      </c>
      <c r="K143" s="82">
        <v>45181</v>
      </c>
      <c r="L143" s="82" t="s">
        <v>133</v>
      </c>
    </row>
    <row r="144" spans="1:20" ht="22.5" x14ac:dyDescent="0.25">
      <c r="A144" s="42" t="s">
        <v>246</v>
      </c>
      <c r="B144" s="46" t="s">
        <v>237</v>
      </c>
      <c r="C144" s="50" t="s">
        <v>238</v>
      </c>
      <c r="D144" s="50" t="s">
        <v>241</v>
      </c>
      <c r="E144" s="84" t="s">
        <v>232</v>
      </c>
      <c r="F144" s="84" t="s">
        <v>233</v>
      </c>
      <c r="G144" s="47"/>
      <c r="H144" s="47"/>
      <c r="I144" s="36"/>
    </row>
    <row r="145" spans="1:9" x14ac:dyDescent="0.25">
      <c r="A145" s="43" t="s">
        <v>246</v>
      </c>
      <c r="B145" s="49" t="s">
        <v>133</v>
      </c>
      <c r="C145" s="49" t="s">
        <v>133</v>
      </c>
      <c r="D145" s="49" t="s">
        <v>133</v>
      </c>
      <c r="E145" s="55" t="s">
        <v>133</v>
      </c>
      <c r="F145" s="55" t="s">
        <v>133</v>
      </c>
      <c r="G145" s="47"/>
      <c r="H145" s="47"/>
      <c r="I145" s="36"/>
    </row>
    <row r="146" spans="1:9" ht="22.5" x14ac:dyDescent="0.25">
      <c r="A146" s="42" t="s">
        <v>247</v>
      </c>
      <c r="B146" s="46" t="s">
        <v>248</v>
      </c>
      <c r="C146" s="50" t="s">
        <v>249</v>
      </c>
      <c r="D146" s="50" t="s">
        <v>250</v>
      </c>
      <c r="E146" s="50" t="s">
        <v>251</v>
      </c>
      <c r="F146" s="67" t="s">
        <v>252</v>
      </c>
      <c r="G146" s="54" t="s">
        <v>253</v>
      </c>
      <c r="I146" s="36"/>
    </row>
    <row r="147" spans="1:9" ht="60" x14ac:dyDescent="0.25">
      <c r="A147" s="40" t="s">
        <v>247</v>
      </c>
      <c r="B147" s="62" t="s">
        <v>254</v>
      </c>
      <c r="C147" s="55" t="s">
        <v>235</v>
      </c>
      <c r="D147" s="55" t="s">
        <v>223</v>
      </c>
      <c r="E147" s="55" t="s">
        <v>133</v>
      </c>
      <c r="F147" s="49">
        <v>0.3</v>
      </c>
      <c r="G147" s="49" t="s">
        <v>255</v>
      </c>
      <c r="I147" s="36"/>
    </row>
    <row r="148" spans="1:9" ht="60" x14ac:dyDescent="0.25">
      <c r="A148" s="40" t="s">
        <v>247</v>
      </c>
      <c r="B148" s="62" t="s">
        <v>277</v>
      </c>
      <c r="C148" s="55" t="s">
        <v>257</v>
      </c>
      <c r="D148" s="55" t="s">
        <v>133</v>
      </c>
      <c r="E148" s="55" t="s">
        <v>133</v>
      </c>
      <c r="F148" s="49">
        <v>0.3</v>
      </c>
      <c r="G148" s="49" t="s">
        <v>255</v>
      </c>
      <c r="I148" s="36"/>
    </row>
    <row r="149" spans="1:9" ht="60" x14ac:dyDescent="0.25">
      <c r="A149" s="40" t="s">
        <v>247</v>
      </c>
      <c r="B149" s="62" t="s">
        <v>278</v>
      </c>
      <c r="C149" s="55" t="s">
        <v>223</v>
      </c>
      <c r="D149" s="55" t="s">
        <v>257</v>
      </c>
      <c r="E149" s="55" t="s">
        <v>133</v>
      </c>
      <c r="F149" s="49">
        <v>0.3</v>
      </c>
      <c r="G149" s="49" t="s">
        <v>255</v>
      </c>
      <c r="I149" s="36"/>
    </row>
    <row r="150" spans="1:9" ht="45" x14ac:dyDescent="0.25">
      <c r="A150" s="40" t="s">
        <v>247</v>
      </c>
      <c r="B150" s="62" t="s">
        <v>256</v>
      </c>
      <c r="C150" s="55" t="s">
        <v>235</v>
      </c>
      <c r="D150" s="55" t="s">
        <v>257</v>
      </c>
      <c r="E150" s="55" t="s">
        <v>133</v>
      </c>
      <c r="F150" s="49">
        <v>0.25</v>
      </c>
      <c r="G150" s="49" t="s">
        <v>255</v>
      </c>
      <c r="I150" s="36"/>
    </row>
    <row r="151" spans="1:9" ht="45" x14ac:dyDescent="0.25">
      <c r="A151" s="40" t="s">
        <v>247</v>
      </c>
      <c r="B151" s="62" t="s">
        <v>279</v>
      </c>
      <c r="C151" s="55" t="s">
        <v>257</v>
      </c>
      <c r="D151" s="55" t="s">
        <v>133</v>
      </c>
      <c r="E151" s="55" t="s">
        <v>133</v>
      </c>
      <c r="F151" s="49">
        <v>0.5</v>
      </c>
      <c r="G151" s="49" t="s">
        <v>255</v>
      </c>
      <c r="I151" s="36"/>
    </row>
    <row r="152" spans="1:9" ht="22.5" x14ac:dyDescent="0.25">
      <c r="A152" s="42" t="s">
        <v>258</v>
      </c>
      <c r="B152" s="46" t="s">
        <v>248</v>
      </c>
      <c r="C152" s="50" t="s">
        <v>249</v>
      </c>
      <c r="D152" s="50" t="s">
        <v>250</v>
      </c>
      <c r="E152" s="34"/>
      <c r="F152" s="35"/>
      <c r="I152" s="36"/>
    </row>
    <row r="153" spans="1:9" ht="60" x14ac:dyDescent="0.25">
      <c r="A153" s="40" t="s">
        <v>258</v>
      </c>
      <c r="B153" s="62" t="s">
        <v>259</v>
      </c>
      <c r="C153" s="55" t="s">
        <v>234</v>
      </c>
      <c r="D153" s="55" t="s">
        <v>133</v>
      </c>
    </row>
    <row r="154" spans="1:9" ht="60" x14ac:dyDescent="0.25">
      <c r="A154" s="40" t="s">
        <v>258</v>
      </c>
      <c r="B154" s="62" t="s">
        <v>260</v>
      </c>
      <c r="C154" s="55" t="s">
        <v>234</v>
      </c>
      <c r="D154" s="55" t="s">
        <v>133</v>
      </c>
    </row>
    <row r="155" spans="1:9" ht="60" x14ac:dyDescent="0.25">
      <c r="A155" s="40" t="s">
        <v>258</v>
      </c>
      <c r="B155" s="62" t="s">
        <v>308</v>
      </c>
      <c r="C155" s="55" t="s">
        <v>234</v>
      </c>
      <c r="D155" s="55" t="s">
        <v>133</v>
      </c>
    </row>
    <row r="156" spans="1:9" ht="75" x14ac:dyDescent="0.25">
      <c r="A156" s="40" t="s">
        <v>258</v>
      </c>
      <c r="B156" s="62" t="s">
        <v>261</v>
      </c>
      <c r="C156" s="55" t="s">
        <v>234</v>
      </c>
      <c r="D156" s="55" t="s">
        <v>133</v>
      </c>
    </row>
    <row r="157" spans="1:9" ht="120" x14ac:dyDescent="0.25">
      <c r="A157" s="40" t="s">
        <v>258</v>
      </c>
      <c r="B157" s="62" t="s">
        <v>309</v>
      </c>
      <c r="C157" s="55" t="s">
        <v>310</v>
      </c>
      <c r="D157" s="55" t="s">
        <v>133</v>
      </c>
    </row>
    <row r="158" spans="1:9" ht="75" x14ac:dyDescent="0.25">
      <c r="A158" s="40" t="s">
        <v>258</v>
      </c>
      <c r="B158" s="62" t="s">
        <v>262</v>
      </c>
      <c r="C158" s="55" t="s">
        <v>234</v>
      </c>
      <c r="D158" s="55" t="s">
        <v>133</v>
      </c>
    </row>
    <row r="159" spans="1:9" ht="60" x14ac:dyDescent="0.25">
      <c r="A159" s="40" t="s">
        <v>258</v>
      </c>
      <c r="B159" s="62" t="s">
        <v>263</v>
      </c>
      <c r="C159" s="55" t="s">
        <v>234</v>
      </c>
      <c r="D159" s="55" t="s">
        <v>133</v>
      </c>
    </row>
    <row r="160" spans="1:9" ht="60" x14ac:dyDescent="0.25">
      <c r="A160" s="40" t="s">
        <v>258</v>
      </c>
      <c r="B160" s="62" t="s">
        <v>264</v>
      </c>
      <c r="C160" s="55" t="s">
        <v>234</v>
      </c>
      <c r="D160" s="55" t="s">
        <v>265</v>
      </c>
    </row>
    <row r="161" spans="1:4" ht="60" x14ac:dyDescent="0.25">
      <c r="A161" s="40" t="s">
        <v>258</v>
      </c>
      <c r="B161" s="62" t="s">
        <v>266</v>
      </c>
      <c r="C161" s="55" t="s">
        <v>234</v>
      </c>
      <c r="D161" s="55" t="s">
        <v>271</v>
      </c>
    </row>
    <row r="162" spans="1:4" ht="60" x14ac:dyDescent="0.25">
      <c r="A162" s="40" t="s">
        <v>258</v>
      </c>
      <c r="B162" s="62" t="s">
        <v>267</v>
      </c>
      <c r="C162" s="55" t="s">
        <v>234</v>
      </c>
      <c r="D162" s="55" t="s">
        <v>133</v>
      </c>
    </row>
    <row r="163" spans="1:4" ht="75" x14ac:dyDescent="0.25">
      <c r="A163" s="40" t="s">
        <v>258</v>
      </c>
      <c r="B163" s="62" t="s">
        <v>269</v>
      </c>
      <c r="C163" s="55" t="s">
        <v>234</v>
      </c>
      <c r="D163" s="55" t="s">
        <v>268</v>
      </c>
    </row>
    <row r="164" spans="1:4" ht="75" x14ac:dyDescent="0.25">
      <c r="A164" s="40" t="s">
        <v>258</v>
      </c>
      <c r="B164" s="62" t="s">
        <v>270</v>
      </c>
      <c r="C164" s="55" t="s">
        <v>234</v>
      </c>
      <c r="D164" s="55" t="s">
        <v>304</v>
      </c>
    </row>
    <row r="165" spans="1:4" ht="75" x14ac:dyDescent="0.25">
      <c r="A165" s="40" t="s">
        <v>258</v>
      </c>
      <c r="B165" s="62" t="s">
        <v>272</v>
      </c>
      <c r="C165" s="55" t="s">
        <v>234</v>
      </c>
      <c r="D165" s="55" t="s">
        <v>133</v>
      </c>
    </row>
    <row r="166" spans="1:4" ht="60" x14ac:dyDescent="0.25">
      <c r="A166" s="40" t="s">
        <v>258</v>
      </c>
      <c r="B166" s="62" t="s">
        <v>281</v>
      </c>
      <c r="C166" s="55" t="s">
        <v>234</v>
      </c>
      <c r="D166" s="55" t="s">
        <v>271</v>
      </c>
    </row>
    <row r="167" spans="1:4" ht="60" x14ac:dyDescent="0.25">
      <c r="A167" s="40" t="s">
        <v>258</v>
      </c>
      <c r="B167" s="62" t="s">
        <v>273</v>
      </c>
      <c r="C167" s="55" t="s">
        <v>234</v>
      </c>
      <c r="D167" s="55" t="s">
        <v>133</v>
      </c>
    </row>
    <row r="168" spans="1:4" ht="60" x14ac:dyDescent="0.25">
      <c r="A168" s="40" t="s">
        <v>258</v>
      </c>
      <c r="B168" s="62" t="s">
        <v>274</v>
      </c>
      <c r="C168" s="55" t="s">
        <v>234</v>
      </c>
      <c r="D168" s="55" t="s">
        <v>268</v>
      </c>
    </row>
    <row r="169" spans="1:4" ht="60" x14ac:dyDescent="0.25">
      <c r="A169" s="40" t="s">
        <v>258</v>
      </c>
      <c r="B169" s="62" t="s">
        <v>276</v>
      </c>
      <c r="C169" s="55" t="s">
        <v>234</v>
      </c>
      <c r="D169" s="55" t="s">
        <v>304</v>
      </c>
    </row>
    <row r="170" spans="1:4" ht="60" x14ac:dyDescent="0.25">
      <c r="A170" s="40" t="s">
        <v>258</v>
      </c>
      <c r="B170" s="62" t="s">
        <v>254</v>
      </c>
      <c r="C170" s="55" t="s">
        <v>234</v>
      </c>
      <c r="D170" s="55" t="s">
        <v>223</v>
      </c>
    </row>
    <row r="171" spans="1:4" ht="60" x14ac:dyDescent="0.25">
      <c r="A171" s="40" t="s">
        <v>258</v>
      </c>
      <c r="B171" s="62" t="s">
        <v>277</v>
      </c>
      <c r="C171" s="55" t="s">
        <v>234</v>
      </c>
      <c r="D171" s="55" t="s">
        <v>133</v>
      </c>
    </row>
    <row r="172" spans="1:4" ht="60" x14ac:dyDescent="0.25">
      <c r="A172" s="40" t="s">
        <v>258</v>
      </c>
      <c r="B172" s="62" t="s">
        <v>278</v>
      </c>
      <c r="C172" s="55" t="s">
        <v>234</v>
      </c>
      <c r="D172" s="55" t="s">
        <v>257</v>
      </c>
    </row>
    <row r="173" spans="1:4" ht="45" x14ac:dyDescent="0.25">
      <c r="A173" s="40" t="s">
        <v>258</v>
      </c>
      <c r="B173" s="62" t="s">
        <v>256</v>
      </c>
      <c r="C173" s="55" t="s">
        <v>234</v>
      </c>
      <c r="D173" s="55" t="s">
        <v>257</v>
      </c>
    </row>
    <row r="174" spans="1:4" ht="45" x14ac:dyDescent="0.25">
      <c r="A174" s="40" t="s">
        <v>258</v>
      </c>
      <c r="B174" s="62" t="s">
        <v>279</v>
      </c>
      <c r="C174" s="55" t="s">
        <v>234</v>
      </c>
      <c r="D174" s="55" t="s">
        <v>133</v>
      </c>
    </row>
    <row r="175" spans="1:4" ht="45" x14ac:dyDescent="0.25">
      <c r="A175" s="40" t="s">
        <v>258</v>
      </c>
      <c r="B175" s="62" t="s">
        <v>311</v>
      </c>
      <c r="C175" s="55" t="s">
        <v>234</v>
      </c>
      <c r="D175" s="55" t="s">
        <v>133</v>
      </c>
    </row>
    <row r="176" spans="1:4" ht="105" x14ac:dyDescent="0.25">
      <c r="A176" s="40" t="s">
        <v>258</v>
      </c>
      <c r="B176" s="62" t="s">
        <v>312</v>
      </c>
      <c r="C176" s="55" t="s">
        <v>234</v>
      </c>
      <c r="D176" s="55" t="s">
        <v>133</v>
      </c>
    </row>
    <row r="177" spans="1:20" ht="45" x14ac:dyDescent="0.25">
      <c r="A177" s="40" t="s">
        <v>258</v>
      </c>
      <c r="B177" s="62" t="s">
        <v>313</v>
      </c>
      <c r="C177" s="55" t="s">
        <v>234</v>
      </c>
      <c r="D177" s="55" t="s">
        <v>133</v>
      </c>
    </row>
    <row r="178" spans="1:20" ht="60" x14ac:dyDescent="0.25">
      <c r="A178" s="40" t="s">
        <v>258</v>
      </c>
      <c r="B178" s="62" t="s">
        <v>314</v>
      </c>
      <c r="C178" s="55" t="s">
        <v>234</v>
      </c>
      <c r="D178" s="55" t="s">
        <v>133</v>
      </c>
    </row>
    <row r="179" spans="1:20" ht="60" x14ac:dyDescent="0.25">
      <c r="A179" s="40" t="s">
        <v>258</v>
      </c>
      <c r="B179" s="62" t="s">
        <v>315</v>
      </c>
      <c r="C179" s="55" t="s">
        <v>310</v>
      </c>
      <c r="D179" s="55" t="s">
        <v>133</v>
      </c>
    </row>
    <row r="180" spans="1:20" ht="120" x14ac:dyDescent="0.25">
      <c r="A180" s="40" t="s">
        <v>258</v>
      </c>
      <c r="B180" s="62" t="s">
        <v>316</v>
      </c>
      <c r="C180" s="55" t="s">
        <v>234</v>
      </c>
      <c r="D180" s="55" t="s">
        <v>133</v>
      </c>
    </row>
    <row r="181" spans="1:20" ht="120" x14ac:dyDescent="0.25">
      <c r="A181" s="40" t="s">
        <v>258</v>
      </c>
      <c r="B181" s="62" t="s">
        <v>317</v>
      </c>
      <c r="C181" s="55" t="s">
        <v>234</v>
      </c>
      <c r="D181" s="55" t="s">
        <v>133</v>
      </c>
    </row>
    <row r="182" spans="1:20" x14ac:dyDescent="0.25">
      <c r="A182" s="86" t="s">
        <v>280</v>
      </c>
      <c r="B182" s="87" t="s">
        <v>248</v>
      </c>
      <c r="C182" s="88"/>
      <c r="D182" s="89"/>
      <c r="E182" s="90"/>
      <c r="F182" s="90"/>
      <c r="G182" s="90"/>
      <c r="H182" s="90"/>
      <c r="I182" s="90"/>
      <c r="J182" s="90"/>
      <c r="K182" s="90"/>
      <c r="L182" s="90"/>
      <c r="M182" s="90"/>
      <c r="N182" s="90"/>
      <c r="O182" s="90"/>
      <c r="P182" s="90"/>
      <c r="Q182" s="90"/>
      <c r="R182" s="90"/>
    </row>
    <row r="183" spans="1:20" x14ac:dyDescent="0.25">
      <c r="A183" s="91" t="s">
        <v>280</v>
      </c>
      <c r="B183" s="49" t="s">
        <v>133</v>
      </c>
      <c r="C183" s="92"/>
      <c r="D183" s="90"/>
      <c r="E183" s="90"/>
      <c r="F183" s="90"/>
      <c r="G183" s="90"/>
      <c r="H183" s="90"/>
      <c r="I183" s="90"/>
      <c r="J183" s="90"/>
      <c r="K183" s="90"/>
      <c r="L183" s="90"/>
      <c r="M183" s="90"/>
      <c r="N183" s="90"/>
      <c r="O183" s="90"/>
      <c r="P183" s="90"/>
      <c r="Q183" s="90"/>
      <c r="R183" s="90"/>
    </row>
    <row r="184" spans="1:20" x14ac:dyDescent="0.25">
      <c r="A184" s="45" t="s">
        <v>282</v>
      </c>
      <c r="B184" s="84" t="s">
        <v>283</v>
      </c>
      <c r="C184" s="75" t="s">
        <v>284</v>
      </c>
      <c r="D184" s="75" t="s">
        <v>285</v>
      </c>
      <c r="E184" s="75" t="s">
        <v>286</v>
      </c>
      <c r="F184" s="84" t="s">
        <v>232</v>
      </c>
      <c r="G184" s="84" t="s">
        <v>233</v>
      </c>
      <c r="H184" s="75" t="s">
        <v>287</v>
      </c>
      <c r="I184" s="75" t="s">
        <v>288</v>
      </c>
      <c r="J184" s="75" t="s">
        <v>206</v>
      </c>
      <c r="K184" s="75" t="s">
        <v>289</v>
      </c>
      <c r="L184" s="75" t="s">
        <v>290</v>
      </c>
      <c r="M184" s="75" t="s">
        <v>291</v>
      </c>
      <c r="N184" s="75" t="s">
        <v>292</v>
      </c>
      <c r="O184" s="75" t="s">
        <v>112</v>
      </c>
      <c r="P184" s="75" t="s">
        <v>293</v>
      </c>
      <c r="Q184" s="75" t="s">
        <v>294</v>
      </c>
      <c r="R184" s="75" t="s">
        <v>295</v>
      </c>
      <c r="S184" s="75" t="s">
        <v>296</v>
      </c>
      <c r="T184" s="76" t="s">
        <v>216</v>
      </c>
    </row>
    <row r="185" spans="1:20" ht="75" x14ac:dyDescent="0.25">
      <c r="A185" s="48" t="s">
        <v>282</v>
      </c>
      <c r="B185" s="44" t="s">
        <v>318</v>
      </c>
      <c r="C185" s="44" t="s">
        <v>133</v>
      </c>
      <c r="D185" s="44">
        <v>1</v>
      </c>
      <c r="E185" s="44" t="s">
        <v>319</v>
      </c>
      <c r="F185" s="55" t="s">
        <v>133</v>
      </c>
      <c r="G185" s="55" t="s">
        <v>133</v>
      </c>
      <c r="H185" s="44" t="s">
        <v>133</v>
      </c>
      <c r="I185" s="44">
        <v>1</v>
      </c>
      <c r="J185" s="44" t="s">
        <v>320</v>
      </c>
      <c r="K185" s="93">
        <v>45181</v>
      </c>
      <c r="L185" s="44" t="s">
        <v>133</v>
      </c>
      <c r="M185" s="44" t="s">
        <v>133</v>
      </c>
      <c r="N185" s="44" t="s">
        <v>133</v>
      </c>
      <c r="O185" s="44" t="s">
        <v>133</v>
      </c>
      <c r="P185" s="44">
        <v>0</v>
      </c>
      <c r="Q185" s="44" t="s">
        <v>321</v>
      </c>
      <c r="R185" s="44" t="s">
        <v>322</v>
      </c>
      <c r="S185" s="44" t="s">
        <v>323</v>
      </c>
      <c r="T185" s="44" t="s">
        <v>133</v>
      </c>
    </row>
    <row r="186" spans="1:20" x14ac:dyDescent="0.25">
      <c r="A186" s="45" t="s">
        <v>297</v>
      </c>
      <c r="B186" s="46" t="s">
        <v>298</v>
      </c>
      <c r="C186" s="88"/>
      <c r="I186" s="36"/>
    </row>
    <row r="187" spans="1:20" x14ac:dyDescent="0.25">
      <c r="A187" s="48" t="s">
        <v>297</v>
      </c>
      <c r="B187" s="49" t="s">
        <v>324</v>
      </c>
      <c r="C187" s="92"/>
      <c r="D187" s="47"/>
      <c r="E187" s="47"/>
      <c r="F187" s="47"/>
      <c r="I187" s="36"/>
    </row>
    <row r="188" spans="1:20" ht="25.5" x14ac:dyDescent="0.25">
      <c r="A188" s="45" t="s">
        <v>299</v>
      </c>
      <c r="B188" s="46" t="s">
        <v>289</v>
      </c>
      <c r="C188" s="50" t="s">
        <v>290</v>
      </c>
      <c r="D188" s="30"/>
      <c r="E188" s="47"/>
      <c r="F188" s="47"/>
      <c r="I188" s="36"/>
    </row>
    <row r="189" spans="1:20" ht="25.5" x14ac:dyDescent="0.25">
      <c r="A189" s="48" t="s">
        <v>299</v>
      </c>
      <c r="B189" s="77">
        <v>45181</v>
      </c>
      <c r="C189" s="77" t="s">
        <v>133</v>
      </c>
      <c r="D189" s="30"/>
      <c r="E189" s="47"/>
      <c r="F189" s="47"/>
      <c r="I189" s="36"/>
    </row>
  </sheetData>
  <sheetProtection algorithmName="SHA-512" hashValue="X7gkqj3p+TmUXN7Jj41Rf54+df3YtT8A4rcgygbpjFZsUigOS1V8XWmSFsYwf8fA6e57qU0wnswIu2O1wKPGug==" saltValue="Y3fyi8bTAOZ+TZ9PzDQMiA=="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21263-2E4F-4215-A0F3-2181A6B9A35B}">
  <dimension ref="A1:U467"/>
  <sheetViews>
    <sheetView workbookViewId="0">
      <selection activeCell="C39" sqref="C39"/>
    </sheetView>
  </sheetViews>
  <sheetFormatPr defaultColWidth="20.7109375" defaultRowHeight="15" x14ac:dyDescent="0.25"/>
  <cols>
    <col min="1" max="16384" width="20.7109375" style="2"/>
  </cols>
  <sheetData>
    <row r="1" spans="1:9" x14ac:dyDescent="0.25">
      <c r="A1" s="94" t="s">
        <v>196</v>
      </c>
      <c r="B1" s="95" t="s">
        <v>325</v>
      </c>
      <c r="C1" s="96"/>
      <c r="D1" s="97"/>
      <c r="E1" s="98"/>
      <c r="F1" s="99"/>
      <c r="G1" s="99"/>
      <c r="H1" s="99"/>
      <c r="I1" s="99"/>
    </row>
    <row r="2" spans="1:9" x14ac:dyDescent="0.25">
      <c r="A2" s="100" t="s">
        <v>198</v>
      </c>
      <c r="B2" s="101" t="s">
        <v>326</v>
      </c>
      <c r="C2" s="102"/>
      <c r="D2" s="103"/>
      <c r="E2" s="104"/>
      <c r="F2" s="104"/>
      <c r="G2" s="104"/>
      <c r="H2" s="104"/>
      <c r="I2" s="104"/>
    </row>
    <row r="3" spans="1:9" x14ac:dyDescent="0.25">
      <c r="A3" s="105" t="s">
        <v>199</v>
      </c>
      <c r="B3" s="101" t="s">
        <v>327</v>
      </c>
      <c r="C3" s="106"/>
      <c r="D3" s="104"/>
      <c r="E3" s="104"/>
      <c r="F3" s="104"/>
      <c r="G3" s="104"/>
      <c r="H3" s="104"/>
      <c r="I3" s="104"/>
    </row>
    <row r="4" spans="1:9" ht="25.5" x14ac:dyDescent="0.25">
      <c r="A4" s="107" t="s">
        <v>200</v>
      </c>
      <c r="B4" s="108" t="s">
        <v>201</v>
      </c>
      <c r="C4" s="106"/>
      <c r="D4" s="104"/>
      <c r="E4" s="104"/>
      <c r="F4" s="104"/>
      <c r="G4" s="104"/>
      <c r="H4" s="104"/>
      <c r="I4" s="104"/>
    </row>
    <row r="5" spans="1:9" ht="25.5" x14ac:dyDescent="0.25">
      <c r="A5" s="109" t="s">
        <v>200</v>
      </c>
      <c r="B5" s="110" t="s">
        <v>133</v>
      </c>
      <c r="C5" s="106"/>
      <c r="D5" s="104"/>
      <c r="E5" s="104"/>
      <c r="F5" s="104"/>
      <c r="G5" s="104"/>
      <c r="H5" s="104"/>
      <c r="I5" s="104"/>
    </row>
    <row r="6" spans="1:9" x14ac:dyDescent="0.25">
      <c r="A6" s="107" t="s">
        <v>205</v>
      </c>
      <c r="B6" s="108" t="s">
        <v>206</v>
      </c>
      <c r="C6" s="106"/>
      <c r="D6" s="104"/>
      <c r="E6" s="104"/>
      <c r="F6" s="104"/>
      <c r="G6" s="104"/>
      <c r="H6" s="104"/>
      <c r="I6" s="104"/>
    </row>
    <row r="7" spans="1:9" x14ac:dyDescent="0.25">
      <c r="A7" s="109" t="s">
        <v>205</v>
      </c>
      <c r="B7" s="111" t="s">
        <v>207</v>
      </c>
      <c r="C7" s="106"/>
      <c r="D7" s="104"/>
      <c r="E7" s="104"/>
      <c r="F7" s="104"/>
      <c r="G7" s="104"/>
      <c r="H7" s="104"/>
      <c r="I7" s="104"/>
    </row>
    <row r="8" spans="1:9" ht="25.5" x14ac:dyDescent="0.25">
      <c r="A8" s="107" t="s">
        <v>208</v>
      </c>
      <c r="B8" s="108" t="s">
        <v>209</v>
      </c>
      <c r="C8" s="106"/>
      <c r="D8" s="104"/>
      <c r="E8" s="104"/>
      <c r="F8" s="104"/>
      <c r="G8" s="104"/>
      <c r="H8" s="104"/>
      <c r="I8" s="104"/>
    </row>
    <row r="9" spans="1:9" ht="25.5" x14ac:dyDescent="0.25">
      <c r="A9" s="109" t="s">
        <v>208</v>
      </c>
      <c r="B9" s="110" t="s">
        <v>133</v>
      </c>
      <c r="C9" s="106"/>
      <c r="D9" s="104"/>
      <c r="E9" s="104"/>
      <c r="F9" s="104"/>
      <c r="G9" s="104"/>
      <c r="H9" s="104"/>
      <c r="I9" s="104"/>
    </row>
    <row r="10" spans="1:9" x14ac:dyDescent="0.25">
      <c r="A10" s="112" t="s">
        <v>210</v>
      </c>
      <c r="B10" s="113" t="s">
        <v>211</v>
      </c>
      <c r="C10" s="106"/>
      <c r="D10" s="104"/>
      <c r="E10" s="104"/>
      <c r="F10" s="104"/>
      <c r="G10" s="104"/>
      <c r="H10" s="104"/>
      <c r="I10" s="104"/>
    </row>
    <row r="11" spans="1:9" x14ac:dyDescent="0.25">
      <c r="A11" s="114" t="s">
        <v>210</v>
      </c>
      <c r="B11" s="115" t="s">
        <v>133</v>
      </c>
      <c r="C11" s="106"/>
      <c r="D11" s="104"/>
      <c r="E11" s="104"/>
      <c r="F11" s="104"/>
      <c r="G11" s="104"/>
      <c r="H11" s="104"/>
      <c r="I11" s="104"/>
    </row>
    <row r="12" spans="1:9" x14ac:dyDescent="0.25">
      <c r="A12" s="116" t="s">
        <v>212</v>
      </c>
      <c r="B12" s="117" t="s">
        <v>213</v>
      </c>
      <c r="C12" s="118" t="s">
        <v>214</v>
      </c>
      <c r="D12" s="118" t="s">
        <v>215</v>
      </c>
      <c r="E12" s="118" t="s">
        <v>216</v>
      </c>
      <c r="F12" s="53" t="s">
        <v>217</v>
      </c>
      <c r="G12" s="118" t="s">
        <v>218</v>
      </c>
      <c r="H12" s="118" t="s">
        <v>219</v>
      </c>
      <c r="I12" s="118" t="s">
        <v>220</v>
      </c>
    </row>
    <row r="13" spans="1:9" x14ac:dyDescent="0.25">
      <c r="A13" s="114" t="s">
        <v>212</v>
      </c>
      <c r="B13" s="115" t="s">
        <v>324</v>
      </c>
      <c r="C13" s="119" t="s">
        <v>221</v>
      </c>
      <c r="D13" s="119" t="s">
        <v>207</v>
      </c>
      <c r="E13" s="119">
        <v>1</v>
      </c>
      <c r="F13" s="58" t="s">
        <v>222</v>
      </c>
      <c r="G13" s="119">
        <v>1</v>
      </c>
      <c r="H13" s="119" t="s">
        <v>133</v>
      </c>
      <c r="I13" s="119" t="s">
        <v>328</v>
      </c>
    </row>
    <row r="14" spans="1:9" ht="22.5" x14ac:dyDescent="0.25">
      <c r="A14" s="112" t="s">
        <v>224</v>
      </c>
      <c r="B14" s="113" t="s">
        <v>225</v>
      </c>
      <c r="C14" s="118" t="s">
        <v>226</v>
      </c>
      <c r="D14" s="118" t="s">
        <v>227</v>
      </c>
      <c r="E14" s="118" t="s">
        <v>228</v>
      </c>
      <c r="F14" s="118" t="s">
        <v>200</v>
      </c>
      <c r="G14" s="104"/>
      <c r="H14" s="104"/>
      <c r="I14" s="104"/>
    </row>
    <row r="15" spans="1:9" x14ac:dyDescent="0.25">
      <c r="A15" s="120" t="s">
        <v>224</v>
      </c>
      <c r="B15" s="119" t="s">
        <v>133</v>
      </c>
      <c r="C15" s="119" t="s">
        <v>133</v>
      </c>
      <c r="D15" s="119" t="s">
        <v>133</v>
      </c>
      <c r="E15" s="119" t="s">
        <v>133</v>
      </c>
      <c r="F15" s="119" t="s">
        <v>133</v>
      </c>
      <c r="G15" s="104"/>
      <c r="H15" s="104"/>
      <c r="I15" s="104"/>
    </row>
    <row r="16" spans="1:9" x14ac:dyDescent="0.25">
      <c r="A16" s="104"/>
      <c r="B16" s="121"/>
      <c r="C16" s="103"/>
      <c r="D16" s="103"/>
      <c r="E16" s="104"/>
      <c r="F16" s="104"/>
      <c r="G16" s="104"/>
      <c r="H16" s="104"/>
      <c r="I16" s="104"/>
    </row>
    <row r="17" spans="1:12" x14ac:dyDescent="0.25">
      <c r="A17" s="122" t="s">
        <v>229</v>
      </c>
      <c r="B17" s="123" t="s">
        <v>87</v>
      </c>
      <c r="C17" s="124"/>
      <c r="D17" s="125"/>
      <c r="E17" s="125"/>
      <c r="F17" s="125"/>
      <c r="G17" s="104"/>
      <c r="H17" s="104"/>
      <c r="I17" s="104"/>
      <c r="J17" s="104"/>
      <c r="K17" s="104"/>
      <c r="L17" s="104"/>
    </row>
    <row r="18" spans="1:12" ht="22.5" x14ac:dyDescent="0.25">
      <c r="A18" s="112" t="s">
        <v>35</v>
      </c>
      <c r="B18" s="113" t="s">
        <v>230</v>
      </c>
      <c r="C18" s="118" t="s">
        <v>102</v>
      </c>
      <c r="D18" s="118" t="s">
        <v>103</v>
      </c>
      <c r="E18" s="118" t="s">
        <v>104</v>
      </c>
      <c r="F18" s="118" t="s">
        <v>231</v>
      </c>
      <c r="G18" s="65" t="s">
        <v>232</v>
      </c>
      <c r="H18" s="65" t="s">
        <v>233</v>
      </c>
      <c r="I18" s="104"/>
      <c r="J18" s="104"/>
      <c r="K18" s="104"/>
      <c r="L18" s="104"/>
    </row>
    <row r="19" spans="1:12" ht="30" x14ac:dyDescent="0.25">
      <c r="A19" s="114" t="s">
        <v>35</v>
      </c>
      <c r="B19" s="115" t="s">
        <v>329</v>
      </c>
      <c r="C19" s="119" t="s">
        <v>330</v>
      </c>
      <c r="D19" s="119" t="s">
        <v>331</v>
      </c>
      <c r="E19" s="119" t="s">
        <v>332</v>
      </c>
      <c r="F19" s="119" t="s">
        <v>133</v>
      </c>
      <c r="G19" s="119" t="s">
        <v>133</v>
      </c>
      <c r="H19" s="119" t="s">
        <v>133</v>
      </c>
      <c r="I19" s="104"/>
      <c r="J19" s="104"/>
      <c r="K19" s="104"/>
      <c r="L19" s="104"/>
    </row>
    <row r="20" spans="1:12" ht="22.5" x14ac:dyDescent="0.25">
      <c r="A20" s="112" t="s">
        <v>236</v>
      </c>
      <c r="B20" s="113" t="s">
        <v>237</v>
      </c>
      <c r="C20" s="118" t="s">
        <v>238</v>
      </c>
      <c r="D20" s="118" t="s">
        <v>239</v>
      </c>
      <c r="E20" s="53" t="s">
        <v>240</v>
      </c>
      <c r="F20" s="118" t="s">
        <v>241</v>
      </c>
      <c r="G20" s="118" t="s">
        <v>106</v>
      </c>
      <c r="H20" s="118" t="s">
        <v>107</v>
      </c>
      <c r="I20" s="126" t="s">
        <v>108</v>
      </c>
      <c r="J20" s="127" t="s">
        <v>242</v>
      </c>
      <c r="K20" s="65" t="s">
        <v>232</v>
      </c>
      <c r="L20" s="65" t="s">
        <v>233</v>
      </c>
    </row>
    <row r="21" spans="1:12" x14ac:dyDescent="0.25">
      <c r="A21" s="114" t="s">
        <v>236</v>
      </c>
      <c r="B21" s="115" t="s">
        <v>133</v>
      </c>
      <c r="C21" s="115" t="s">
        <v>133</v>
      </c>
      <c r="D21" s="115" t="s">
        <v>133</v>
      </c>
      <c r="E21" s="128" t="s">
        <v>133</v>
      </c>
      <c r="F21" s="115" t="s">
        <v>133</v>
      </c>
      <c r="G21" s="115" t="s">
        <v>133</v>
      </c>
      <c r="H21" s="115" t="s">
        <v>133</v>
      </c>
      <c r="I21" s="115" t="s">
        <v>133</v>
      </c>
      <c r="J21" s="129" t="s">
        <v>133</v>
      </c>
      <c r="K21" s="119" t="s">
        <v>133</v>
      </c>
      <c r="L21" s="119" t="s">
        <v>133</v>
      </c>
    </row>
    <row r="22" spans="1:12" ht="22.5" x14ac:dyDescent="0.25">
      <c r="A22" s="112" t="s">
        <v>246</v>
      </c>
      <c r="B22" s="113" t="s">
        <v>237</v>
      </c>
      <c r="C22" s="118" t="s">
        <v>238</v>
      </c>
      <c r="D22" s="118" t="s">
        <v>241</v>
      </c>
      <c r="E22" s="65" t="s">
        <v>232</v>
      </c>
      <c r="F22" s="65" t="s">
        <v>233</v>
      </c>
      <c r="G22" s="104"/>
      <c r="H22" s="104"/>
      <c r="I22" s="104"/>
      <c r="J22" s="104"/>
      <c r="K22" s="104"/>
      <c r="L22" s="104"/>
    </row>
    <row r="23" spans="1:12" x14ac:dyDescent="0.25">
      <c r="A23" s="114" t="s">
        <v>246</v>
      </c>
      <c r="B23" s="115" t="s">
        <v>133</v>
      </c>
      <c r="C23" s="115" t="s">
        <v>133</v>
      </c>
      <c r="D23" s="115" t="s">
        <v>133</v>
      </c>
      <c r="E23" s="119" t="s">
        <v>133</v>
      </c>
      <c r="F23" s="119" t="s">
        <v>133</v>
      </c>
      <c r="G23" s="104"/>
      <c r="H23" s="104"/>
      <c r="I23" s="104"/>
      <c r="J23" s="104"/>
      <c r="K23" s="104"/>
      <c r="L23" s="104"/>
    </row>
    <row r="24" spans="1:12" ht="22.5" x14ac:dyDescent="0.25">
      <c r="A24" s="112" t="s">
        <v>247</v>
      </c>
      <c r="B24" s="113" t="s">
        <v>248</v>
      </c>
      <c r="C24" s="118" t="s">
        <v>249</v>
      </c>
      <c r="D24" s="118" t="s">
        <v>250</v>
      </c>
      <c r="E24" s="118" t="s">
        <v>251</v>
      </c>
      <c r="F24" s="130" t="s">
        <v>252</v>
      </c>
      <c r="G24" s="126" t="s">
        <v>253</v>
      </c>
      <c r="H24" s="104"/>
      <c r="I24" s="104"/>
      <c r="J24" s="104"/>
      <c r="K24" s="104"/>
      <c r="L24" s="104"/>
    </row>
    <row r="25" spans="1:12" x14ac:dyDescent="0.25">
      <c r="A25" s="131" t="s">
        <v>247</v>
      </c>
      <c r="B25" s="123" t="s">
        <v>333</v>
      </c>
      <c r="C25" s="119" t="s">
        <v>330</v>
      </c>
      <c r="D25" s="119" t="s">
        <v>304</v>
      </c>
      <c r="E25" s="119" t="s">
        <v>133</v>
      </c>
      <c r="F25" s="119">
        <v>0.5</v>
      </c>
      <c r="G25" s="119" t="s">
        <v>243</v>
      </c>
      <c r="H25" s="104"/>
      <c r="I25" s="104"/>
      <c r="J25" s="104"/>
      <c r="K25" s="104"/>
      <c r="L25" s="104"/>
    </row>
    <row r="26" spans="1:12" x14ac:dyDescent="0.25">
      <c r="A26" s="131" t="s">
        <v>247</v>
      </c>
      <c r="B26" s="123" t="s">
        <v>334</v>
      </c>
      <c r="C26" s="119" t="s">
        <v>330</v>
      </c>
      <c r="D26" s="119" t="s">
        <v>304</v>
      </c>
      <c r="E26" s="119" t="s">
        <v>133</v>
      </c>
      <c r="F26" s="119">
        <v>0.5</v>
      </c>
      <c r="G26" s="119" t="s">
        <v>243</v>
      </c>
      <c r="H26" s="104"/>
      <c r="I26" s="104"/>
      <c r="J26" s="104"/>
      <c r="K26" s="104"/>
      <c r="L26" s="104"/>
    </row>
    <row r="27" spans="1:12" ht="30" x14ac:dyDescent="0.25">
      <c r="A27" s="131" t="s">
        <v>247</v>
      </c>
      <c r="B27" s="123" t="s">
        <v>335</v>
      </c>
      <c r="C27" s="119" t="s">
        <v>330</v>
      </c>
      <c r="D27" s="119" t="s">
        <v>304</v>
      </c>
      <c r="E27" s="119" t="s">
        <v>133</v>
      </c>
      <c r="F27" s="119">
        <v>0.5</v>
      </c>
      <c r="G27" s="119" t="s">
        <v>243</v>
      </c>
      <c r="H27" s="104"/>
      <c r="I27" s="104"/>
      <c r="J27" s="104"/>
      <c r="K27" s="104"/>
      <c r="L27" s="104"/>
    </row>
    <row r="28" spans="1:12" ht="30" x14ac:dyDescent="0.25">
      <c r="A28" s="131" t="s">
        <v>247</v>
      </c>
      <c r="B28" s="123" t="s">
        <v>336</v>
      </c>
      <c r="C28" s="119" t="s">
        <v>330</v>
      </c>
      <c r="D28" s="119" t="s">
        <v>304</v>
      </c>
      <c r="E28" s="119" t="s">
        <v>133</v>
      </c>
      <c r="F28" s="119">
        <v>0.5</v>
      </c>
      <c r="G28" s="119" t="s">
        <v>243</v>
      </c>
      <c r="H28" s="104"/>
      <c r="I28" s="104"/>
      <c r="J28" s="104"/>
      <c r="K28" s="104"/>
      <c r="L28" s="104"/>
    </row>
    <row r="29" spans="1:12" ht="30" x14ac:dyDescent="0.25">
      <c r="A29" s="131" t="s">
        <v>247</v>
      </c>
      <c r="B29" s="123" t="s">
        <v>337</v>
      </c>
      <c r="C29" s="119" t="s">
        <v>330</v>
      </c>
      <c r="D29" s="119" t="s">
        <v>223</v>
      </c>
      <c r="E29" s="119" t="s">
        <v>133</v>
      </c>
      <c r="F29" s="119">
        <v>0.5</v>
      </c>
      <c r="G29" s="119" t="s">
        <v>243</v>
      </c>
      <c r="H29" s="104"/>
      <c r="I29" s="104"/>
      <c r="J29" s="104"/>
      <c r="K29" s="104"/>
      <c r="L29" s="104"/>
    </row>
    <row r="30" spans="1:12" ht="30" x14ac:dyDescent="0.25">
      <c r="A30" s="131" t="s">
        <v>247</v>
      </c>
      <c r="B30" s="123" t="s">
        <v>338</v>
      </c>
      <c r="C30" s="119" t="s">
        <v>330</v>
      </c>
      <c r="D30" s="119" t="s">
        <v>223</v>
      </c>
      <c r="E30" s="119" t="s">
        <v>133</v>
      </c>
      <c r="F30" s="119">
        <v>0.5</v>
      </c>
      <c r="G30" s="119" t="s">
        <v>243</v>
      </c>
      <c r="H30" s="104"/>
      <c r="I30" s="104"/>
      <c r="J30" s="104"/>
      <c r="K30" s="104"/>
      <c r="L30" s="104"/>
    </row>
    <row r="31" spans="1:12" ht="22.5" x14ac:dyDescent="0.25">
      <c r="A31" s="112" t="s">
        <v>258</v>
      </c>
      <c r="B31" s="113" t="s">
        <v>248</v>
      </c>
      <c r="C31" s="118" t="s">
        <v>249</v>
      </c>
      <c r="D31" s="118" t="s">
        <v>250</v>
      </c>
      <c r="E31" s="102"/>
      <c r="F31" s="103"/>
      <c r="G31" s="104"/>
      <c r="H31" s="104"/>
      <c r="I31" s="104"/>
      <c r="J31" s="104"/>
      <c r="K31" s="104"/>
      <c r="L31" s="104"/>
    </row>
    <row r="32" spans="1:12" x14ac:dyDescent="0.25">
      <c r="A32" s="131" t="s">
        <v>258</v>
      </c>
      <c r="B32" s="132" t="s">
        <v>339</v>
      </c>
      <c r="C32" s="119" t="s">
        <v>329</v>
      </c>
      <c r="D32" s="119" t="s">
        <v>133</v>
      </c>
      <c r="E32" s="106"/>
      <c r="F32" s="104"/>
      <c r="G32" s="104"/>
      <c r="H32" s="104"/>
      <c r="I32" s="104"/>
      <c r="J32" s="104"/>
      <c r="K32" s="104"/>
      <c r="L32" s="104"/>
    </row>
    <row r="33" spans="1:6" x14ac:dyDescent="0.25">
      <c r="A33" s="131" t="s">
        <v>258</v>
      </c>
      <c r="B33" s="132" t="s">
        <v>333</v>
      </c>
      <c r="C33" s="119" t="s">
        <v>329</v>
      </c>
      <c r="D33" s="119" t="s">
        <v>133</v>
      </c>
      <c r="E33" s="106"/>
      <c r="F33" s="104"/>
    </row>
    <row r="34" spans="1:6" x14ac:dyDescent="0.25">
      <c r="A34" s="131" t="s">
        <v>258</v>
      </c>
      <c r="B34" s="132" t="s">
        <v>340</v>
      </c>
      <c r="C34" s="119" t="s">
        <v>329</v>
      </c>
      <c r="D34" s="119" t="s">
        <v>133</v>
      </c>
      <c r="E34" s="106"/>
      <c r="F34" s="104"/>
    </row>
    <row r="35" spans="1:6" x14ac:dyDescent="0.25">
      <c r="A35" s="131" t="s">
        <v>258</v>
      </c>
      <c r="B35" s="132" t="s">
        <v>334</v>
      </c>
      <c r="C35" s="119" t="s">
        <v>329</v>
      </c>
      <c r="D35" s="119" t="s">
        <v>133</v>
      </c>
      <c r="E35" s="106"/>
      <c r="F35" s="104"/>
    </row>
    <row r="36" spans="1:6" x14ac:dyDescent="0.25">
      <c r="A36" s="131" t="s">
        <v>258</v>
      </c>
      <c r="B36" s="132" t="s">
        <v>341</v>
      </c>
      <c r="C36" s="119" t="s">
        <v>329</v>
      </c>
      <c r="D36" s="119" t="s">
        <v>133</v>
      </c>
      <c r="E36" s="106"/>
      <c r="F36" s="104"/>
    </row>
    <row r="37" spans="1:6" ht="30" x14ac:dyDescent="0.25">
      <c r="A37" s="131" t="s">
        <v>258</v>
      </c>
      <c r="B37" s="132" t="s">
        <v>342</v>
      </c>
      <c r="C37" s="119" t="s">
        <v>329</v>
      </c>
      <c r="D37" s="119" t="s">
        <v>133</v>
      </c>
      <c r="E37" s="106"/>
      <c r="F37" s="104"/>
    </row>
    <row r="38" spans="1:6" ht="30" x14ac:dyDescent="0.25">
      <c r="A38" s="131" t="s">
        <v>258</v>
      </c>
      <c r="B38" s="132" t="s">
        <v>335</v>
      </c>
      <c r="C38" s="119" t="s">
        <v>329</v>
      </c>
      <c r="D38" s="119" t="s">
        <v>133</v>
      </c>
      <c r="E38" s="106"/>
      <c r="F38" s="104"/>
    </row>
    <row r="39" spans="1:6" ht="30" x14ac:dyDescent="0.25">
      <c r="A39" s="131" t="s">
        <v>258</v>
      </c>
      <c r="B39" s="132" t="s">
        <v>343</v>
      </c>
      <c r="C39" s="119" t="s">
        <v>329</v>
      </c>
      <c r="D39" s="119" t="s">
        <v>133</v>
      </c>
      <c r="E39" s="106"/>
      <c r="F39" s="104"/>
    </row>
    <row r="40" spans="1:6" ht="30" x14ac:dyDescent="0.25">
      <c r="A40" s="131" t="s">
        <v>258</v>
      </c>
      <c r="B40" s="132" t="s">
        <v>336</v>
      </c>
      <c r="C40" s="119" t="s">
        <v>329</v>
      </c>
      <c r="D40" s="119" t="s">
        <v>133</v>
      </c>
      <c r="E40" s="106"/>
      <c r="F40" s="104"/>
    </row>
    <row r="41" spans="1:6" ht="30" x14ac:dyDescent="0.25">
      <c r="A41" s="131" t="s">
        <v>258</v>
      </c>
      <c r="B41" s="132" t="s">
        <v>337</v>
      </c>
      <c r="C41" s="119" t="s">
        <v>329</v>
      </c>
      <c r="D41" s="119" t="s">
        <v>133</v>
      </c>
      <c r="E41" s="106"/>
      <c r="F41" s="104"/>
    </row>
    <row r="42" spans="1:6" x14ac:dyDescent="0.25">
      <c r="A42" s="131" t="s">
        <v>258</v>
      </c>
      <c r="B42" s="132" t="s">
        <v>344</v>
      </c>
      <c r="C42" s="119" t="s">
        <v>329</v>
      </c>
      <c r="D42" s="119" t="s">
        <v>133</v>
      </c>
      <c r="E42" s="106"/>
      <c r="F42" s="104"/>
    </row>
    <row r="43" spans="1:6" ht="45" x14ac:dyDescent="0.25">
      <c r="A43" s="131" t="s">
        <v>258</v>
      </c>
      <c r="B43" s="132" t="s">
        <v>345</v>
      </c>
      <c r="C43" s="119" t="s">
        <v>329</v>
      </c>
      <c r="D43" s="119" t="s">
        <v>133</v>
      </c>
      <c r="E43" s="106"/>
      <c r="F43" s="104"/>
    </row>
    <row r="44" spans="1:6" ht="30" x14ac:dyDescent="0.25">
      <c r="A44" s="131" t="s">
        <v>258</v>
      </c>
      <c r="B44" s="132" t="s">
        <v>338</v>
      </c>
      <c r="C44" s="119" t="s">
        <v>329</v>
      </c>
      <c r="D44" s="119" t="s">
        <v>133</v>
      </c>
      <c r="E44" s="106"/>
      <c r="F44" s="104"/>
    </row>
    <row r="45" spans="1:6" ht="30" x14ac:dyDescent="0.25">
      <c r="A45" s="131" t="s">
        <v>258</v>
      </c>
      <c r="B45" s="132" t="s">
        <v>346</v>
      </c>
      <c r="C45" s="119" t="s">
        <v>329</v>
      </c>
      <c r="D45" s="119" t="s">
        <v>133</v>
      </c>
      <c r="E45" s="106"/>
      <c r="F45" s="104"/>
    </row>
    <row r="46" spans="1:6" ht="30" x14ac:dyDescent="0.25">
      <c r="A46" s="131" t="s">
        <v>258</v>
      </c>
      <c r="B46" s="132" t="s">
        <v>347</v>
      </c>
      <c r="C46" s="119" t="s">
        <v>348</v>
      </c>
      <c r="D46" s="119" t="s">
        <v>133</v>
      </c>
      <c r="E46" s="106"/>
      <c r="F46" s="104"/>
    </row>
    <row r="47" spans="1:6" ht="45" x14ac:dyDescent="0.25">
      <c r="A47" s="131" t="s">
        <v>258</v>
      </c>
      <c r="B47" s="132" t="s">
        <v>349</v>
      </c>
      <c r="C47" s="119" t="s">
        <v>329</v>
      </c>
      <c r="D47" s="119" t="s">
        <v>133</v>
      </c>
      <c r="E47" s="106"/>
      <c r="F47" s="104"/>
    </row>
    <row r="48" spans="1:6" x14ac:dyDescent="0.25">
      <c r="A48" s="112" t="s">
        <v>280</v>
      </c>
      <c r="B48" s="113" t="s">
        <v>248</v>
      </c>
      <c r="C48" s="102"/>
      <c r="D48" s="103"/>
      <c r="E48" s="104"/>
      <c r="F48" s="104"/>
    </row>
    <row r="49" spans="1:20" ht="30" x14ac:dyDescent="0.25">
      <c r="A49" s="131" t="s">
        <v>280</v>
      </c>
      <c r="B49" s="123" t="s">
        <v>350</v>
      </c>
      <c r="C49" s="106"/>
      <c r="D49" s="104"/>
      <c r="E49" s="104"/>
      <c r="F49" s="104"/>
      <c r="G49" s="104"/>
      <c r="H49" s="104"/>
      <c r="I49" s="104"/>
      <c r="J49" s="104"/>
      <c r="K49" s="104"/>
      <c r="L49" s="104"/>
      <c r="M49" s="104"/>
      <c r="N49" s="104"/>
      <c r="O49" s="104"/>
      <c r="P49" s="104"/>
      <c r="Q49" s="104"/>
      <c r="R49" s="104"/>
      <c r="S49" s="104"/>
      <c r="T49" s="104"/>
    </row>
    <row r="50" spans="1:20" x14ac:dyDescent="0.25">
      <c r="A50" s="131" t="s">
        <v>280</v>
      </c>
      <c r="B50" s="123" t="s">
        <v>351</v>
      </c>
      <c r="C50" s="106"/>
      <c r="D50" s="104"/>
      <c r="E50" s="104"/>
      <c r="F50" s="104"/>
      <c r="G50" s="104"/>
      <c r="H50" s="104"/>
      <c r="I50" s="104"/>
      <c r="J50" s="104"/>
      <c r="K50" s="104"/>
      <c r="L50" s="104"/>
      <c r="M50" s="104"/>
      <c r="N50" s="104"/>
      <c r="O50" s="104"/>
      <c r="P50" s="104"/>
      <c r="Q50" s="104"/>
      <c r="R50" s="104"/>
      <c r="S50" s="104"/>
      <c r="T50" s="104"/>
    </row>
    <row r="51" spans="1:20" x14ac:dyDescent="0.25">
      <c r="A51" s="131" t="s">
        <v>280</v>
      </c>
      <c r="B51" s="132" t="s">
        <v>352</v>
      </c>
      <c r="C51" s="106"/>
      <c r="D51" s="104"/>
      <c r="E51" s="104"/>
      <c r="F51" s="104"/>
      <c r="G51" s="104"/>
      <c r="H51" s="104"/>
      <c r="I51" s="104"/>
      <c r="J51" s="104"/>
      <c r="K51" s="104"/>
      <c r="L51" s="104"/>
      <c r="M51" s="104"/>
      <c r="N51" s="104"/>
      <c r="O51" s="104"/>
      <c r="P51" s="104"/>
      <c r="Q51" s="104"/>
      <c r="R51" s="104"/>
      <c r="S51" s="104"/>
      <c r="T51" s="104"/>
    </row>
    <row r="52" spans="1:20" x14ac:dyDescent="0.25">
      <c r="A52" s="131" t="s">
        <v>280</v>
      </c>
      <c r="B52" s="132" t="s">
        <v>353</v>
      </c>
      <c r="C52" s="106"/>
      <c r="D52" s="104"/>
      <c r="E52" s="104"/>
      <c r="F52" s="104"/>
      <c r="G52" s="104"/>
      <c r="H52" s="104"/>
      <c r="I52" s="104"/>
      <c r="J52" s="104"/>
      <c r="K52" s="104"/>
      <c r="L52" s="104"/>
      <c r="M52" s="104"/>
      <c r="N52" s="104"/>
      <c r="O52" s="104"/>
      <c r="P52" s="104"/>
      <c r="Q52" s="104"/>
      <c r="R52" s="104"/>
      <c r="S52" s="104"/>
      <c r="T52" s="104"/>
    </row>
    <row r="53" spans="1:20" ht="45" x14ac:dyDescent="0.25">
      <c r="A53" s="131" t="s">
        <v>280</v>
      </c>
      <c r="B53" s="132" t="s">
        <v>354</v>
      </c>
      <c r="C53" s="106"/>
      <c r="D53" s="104"/>
      <c r="E53" s="104"/>
      <c r="F53" s="104"/>
      <c r="G53" s="104"/>
      <c r="H53" s="104"/>
      <c r="I53" s="104"/>
      <c r="J53" s="104"/>
      <c r="K53" s="104"/>
      <c r="L53" s="104"/>
      <c r="M53" s="104"/>
      <c r="N53" s="104"/>
      <c r="O53" s="104"/>
      <c r="P53" s="104"/>
      <c r="Q53" s="104"/>
      <c r="R53" s="104"/>
      <c r="S53" s="104"/>
      <c r="T53" s="104"/>
    </row>
    <row r="54" spans="1:20" ht="45" x14ac:dyDescent="0.25">
      <c r="A54" s="131" t="s">
        <v>280</v>
      </c>
      <c r="B54" s="132" t="s">
        <v>355</v>
      </c>
      <c r="C54" s="133"/>
      <c r="D54" s="134"/>
      <c r="E54" s="104"/>
      <c r="F54" s="104"/>
      <c r="G54" s="104"/>
      <c r="H54" s="104"/>
      <c r="I54" s="104"/>
      <c r="J54" s="104"/>
      <c r="K54" s="104"/>
      <c r="L54" s="104"/>
      <c r="M54" s="104"/>
      <c r="N54" s="104"/>
      <c r="O54" s="104"/>
      <c r="P54" s="104"/>
      <c r="Q54" s="104"/>
      <c r="R54" s="104"/>
      <c r="S54" s="104"/>
      <c r="T54" s="104"/>
    </row>
    <row r="55" spans="1:20" x14ac:dyDescent="0.25">
      <c r="A55" s="45" t="s">
        <v>282</v>
      </c>
      <c r="B55" s="65" t="s">
        <v>283</v>
      </c>
      <c r="C55" s="135" t="s">
        <v>284</v>
      </c>
      <c r="D55" s="135" t="s">
        <v>285</v>
      </c>
      <c r="E55" s="135" t="s">
        <v>286</v>
      </c>
      <c r="F55" s="65" t="s">
        <v>232</v>
      </c>
      <c r="G55" s="65" t="s">
        <v>233</v>
      </c>
      <c r="H55" s="135" t="s">
        <v>287</v>
      </c>
      <c r="I55" s="135" t="s">
        <v>288</v>
      </c>
      <c r="J55" s="135" t="s">
        <v>206</v>
      </c>
      <c r="K55" s="135" t="s">
        <v>289</v>
      </c>
      <c r="L55" s="135" t="s">
        <v>290</v>
      </c>
      <c r="M55" s="135" t="s">
        <v>291</v>
      </c>
      <c r="N55" s="135" t="s">
        <v>292</v>
      </c>
      <c r="O55" s="135" t="s">
        <v>112</v>
      </c>
      <c r="P55" s="135" t="s">
        <v>293</v>
      </c>
      <c r="Q55" s="135" t="s">
        <v>294</v>
      </c>
      <c r="R55" s="135" t="s">
        <v>295</v>
      </c>
      <c r="S55" s="135" t="s">
        <v>296</v>
      </c>
      <c r="T55" s="76" t="s">
        <v>216</v>
      </c>
    </row>
    <row r="56" spans="1:20" ht="45" x14ac:dyDescent="0.25">
      <c r="A56" s="83" t="s">
        <v>282</v>
      </c>
      <c r="B56" s="119" t="s">
        <v>356</v>
      </c>
      <c r="C56" s="119" t="s">
        <v>133</v>
      </c>
      <c r="D56" s="119">
        <v>1</v>
      </c>
      <c r="E56" s="136" t="s">
        <v>357</v>
      </c>
      <c r="F56" s="119" t="s">
        <v>133</v>
      </c>
      <c r="G56" s="119" t="s">
        <v>133</v>
      </c>
      <c r="H56" s="119" t="s">
        <v>133</v>
      </c>
      <c r="I56" s="119">
        <v>1</v>
      </c>
      <c r="J56" s="119" t="s">
        <v>35</v>
      </c>
      <c r="K56" s="119" t="s">
        <v>133</v>
      </c>
      <c r="L56" s="119" t="s">
        <v>133</v>
      </c>
      <c r="M56" s="119" t="s">
        <v>304</v>
      </c>
      <c r="N56" s="119" t="s">
        <v>133</v>
      </c>
      <c r="O56" s="119" t="s">
        <v>133</v>
      </c>
      <c r="P56" s="119" t="s">
        <v>133</v>
      </c>
      <c r="Q56" s="119" t="s">
        <v>133</v>
      </c>
      <c r="R56" s="119" t="s">
        <v>133</v>
      </c>
      <c r="S56" s="119" t="s">
        <v>133</v>
      </c>
      <c r="T56" s="119" t="s">
        <v>133</v>
      </c>
    </row>
    <row r="57" spans="1:20" ht="45" x14ac:dyDescent="0.25">
      <c r="A57" s="83" t="s">
        <v>282</v>
      </c>
      <c r="B57" s="137" t="s">
        <v>318</v>
      </c>
      <c r="C57" s="137" t="s">
        <v>358</v>
      </c>
      <c r="D57" s="119">
        <v>2</v>
      </c>
      <c r="E57" s="136" t="s">
        <v>357</v>
      </c>
      <c r="F57" s="119" t="s">
        <v>133</v>
      </c>
      <c r="G57" s="119" t="s">
        <v>133</v>
      </c>
      <c r="H57" s="138" t="s">
        <v>133</v>
      </c>
      <c r="I57" s="138">
        <v>1</v>
      </c>
      <c r="J57" s="138" t="s">
        <v>35</v>
      </c>
      <c r="K57" s="138" t="s">
        <v>133</v>
      </c>
      <c r="L57" s="138" t="s">
        <v>133</v>
      </c>
      <c r="M57" s="138" t="s">
        <v>304</v>
      </c>
      <c r="N57" s="138" t="s">
        <v>133</v>
      </c>
      <c r="O57" s="138" t="s">
        <v>133</v>
      </c>
      <c r="P57" s="138" t="s">
        <v>133</v>
      </c>
      <c r="Q57" s="138" t="s">
        <v>133</v>
      </c>
      <c r="R57" s="138" t="s">
        <v>133</v>
      </c>
      <c r="S57" s="138" t="s">
        <v>133</v>
      </c>
      <c r="T57" s="138" t="s">
        <v>133</v>
      </c>
    </row>
    <row r="58" spans="1:20" ht="75" x14ac:dyDescent="0.25">
      <c r="A58" s="48" t="s">
        <v>282</v>
      </c>
      <c r="B58" s="139" t="s">
        <v>318</v>
      </c>
      <c r="C58" s="139" t="s">
        <v>358</v>
      </c>
      <c r="D58" s="119">
        <v>3</v>
      </c>
      <c r="E58" s="136" t="s">
        <v>359</v>
      </c>
      <c r="F58" s="119" t="s">
        <v>133</v>
      </c>
      <c r="G58" s="119" t="s">
        <v>133</v>
      </c>
      <c r="H58" s="138" t="s">
        <v>133</v>
      </c>
      <c r="I58" s="138">
        <v>1</v>
      </c>
      <c r="J58" s="138" t="s">
        <v>360</v>
      </c>
      <c r="K58" s="138" t="s">
        <v>133</v>
      </c>
      <c r="L58" s="138" t="s">
        <v>133</v>
      </c>
      <c r="M58" s="138" t="s">
        <v>133</v>
      </c>
      <c r="N58" s="138" t="s">
        <v>133</v>
      </c>
      <c r="O58" s="138" t="s">
        <v>133</v>
      </c>
      <c r="P58" s="138">
        <v>5</v>
      </c>
      <c r="Q58" s="138" t="s">
        <v>361</v>
      </c>
      <c r="R58" s="138" t="s">
        <v>322</v>
      </c>
      <c r="S58" s="138" t="s">
        <v>362</v>
      </c>
      <c r="T58" s="138" t="s">
        <v>133</v>
      </c>
    </row>
    <row r="59" spans="1:20" x14ac:dyDescent="0.25">
      <c r="A59" s="112" t="s">
        <v>297</v>
      </c>
      <c r="B59" s="113" t="s">
        <v>298</v>
      </c>
      <c r="C59" s="104"/>
      <c r="D59" s="104"/>
      <c r="E59" s="104"/>
      <c r="F59" s="104"/>
      <c r="G59" s="104"/>
      <c r="H59" s="104"/>
      <c r="I59" s="104"/>
      <c r="J59" s="104"/>
      <c r="K59" s="104"/>
      <c r="L59" s="104"/>
      <c r="M59" s="104"/>
      <c r="N59" s="104"/>
      <c r="O59" s="104"/>
      <c r="P59" s="104"/>
      <c r="Q59" s="104"/>
      <c r="R59" s="104"/>
      <c r="S59" s="104"/>
      <c r="T59" s="104"/>
    </row>
    <row r="60" spans="1:20" x14ac:dyDescent="0.25">
      <c r="A60" s="114" t="s">
        <v>297</v>
      </c>
      <c r="B60" s="115" t="s">
        <v>221</v>
      </c>
      <c r="C60" s="104"/>
      <c r="D60" s="104"/>
      <c r="E60" s="104"/>
      <c r="F60" s="104"/>
      <c r="G60" s="104"/>
      <c r="H60" s="104"/>
      <c r="I60" s="104"/>
      <c r="J60" s="104"/>
      <c r="K60" s="104"/>
      <c r="L60" s="104"/>
      <c r="M60" s="104"/>
      <c r="N60" s="104"/>
      <c r="O60" s="104"/>
      <c r="P60" s="104"/>
      <c r="Q60" s="104"/>
      <c r="R60" s="104"/>
      <c r="S60" s="104"/>
      <c r="T60" s="104"/>
    </row>
    <row r="61" spans="1:20" ht="25.5" x14ac:dyDescent="0.25">
      <c r="A61" s="112" t="s">
        <v>299</v>
      </c>
      <c r="B61" s="113" t="s">
        <v>289</v>
      </c>
      <c r="C61" s="118" t="s">
        <v>290</v>
      </c>
      <c r="D61" s="106"/>
      <c r="E61" s="104"/>
      <c r="F61" s="104"/>
      <c r="G61" s="104"/>
      <c r="H61" s="104"/>
      <c r="I61" s="104"/>
      <c r="J61" s="104"/>
      <c r="K61" s="104"/>
      <c r="L61" s="104"/>
      <c r="M61" s="104"/>
      <c r="N61" s="104"/>
      <c r="O61" s="104"/>
      <c r="P61" s="104"/>
      <c r="Q61" s="104"/>
      <c r="R61" s="104"/>
      <c r="S61" s="104"/>
      <c r="T61" s="104"/>
    </row>
    <row r="62" spans="1:20" ht="25.5" x14ac:dyDescent="0.25">
      <c r="A62" s="114" t="s">
        <v>299</v>
      </c>
      <c r="B62" s="115" t="s">
        <v>133</v>
      </c>
      <c r="C62" s="115" t="s">
        <v>133</v>
      </c>
      <c r="D62" s="106"/>
      <c r="E62" s="104"/>
      <c r="F62" s="104"/>
      <c r="G62" s="104"/>
      <c r="H62" s="104"/>
      <c r="I62" s="104"/>
      <c r="J62" s="104"/>
      <c r="K62" s="104"/>
      <c r="L62" s="104"/>
      <c r="M62" s="104"/>
      <c r="N62" s="104"/>
      <c r="O62" s="104"/>
      <c r="P62" s="104"/>
      <c r="Q62" s="104"/>
      <c r="R62" s="104"/>
      <c r="S62" s="104"/>
      <c r="T62" s="104"/>
    </row>
    <row r="63" spans="1:20" x14ac:dyDescent="0.25">
      <c r="A63" s="104"/>
      <c r="B63" s="121"/>
      <c r="C63" s="104"/>
      <c r="D63" s="104"/>
      <c r="E63" s="104"/>
      <c r="F63" s="104"/>
      <c r="G63" s="104"/>
      <c r="H63" s="104"/>
      <c r="I63" s="104"/>
      <c r="J63" s="104"/>
      <c r="K63" s="104"/>
      <c r="L63" s="104"/>
      <c r="M63" s="104"/>
      <c r="N63" s="104"/>
      <c r="O63" s="104"/>
      <c r="P63" s="104"/>
      <c r="Q63" s="104"/>
      <c r="R63" s="104"/>
      <c r="S63" s="104"/>
      <c r="T63" s="104"/>
    </row>
    <row r="64" spans="1:20" x14ac:dyDescent="0.25">
      <c r="A64" s="122" t="s">
        <v>229</v>
      </c>
      <c r="B64" s="132" t="s">
        <v>89</v>
      </c>
      <c r="C64" s="124"/>
      <c r="D64" s="125"/>
      <c r="E64" s="125"/>
      <c r="F64" s="125"/>
      <c r="G64" s="104"/>
      <c r="H64" s="104"/>
      <c r="I64" s="104"/>
      <c r="J64" s="104"/>
      <c r="K64" s="104"/>
      <c r="L64" s="104"/>
      <c r="M64" s="104"/>
      <c r="N64" s="104"/>
      <c r="O64" s="104"/>
      <c r="P64" s="104"/>
      <c r="Q64" s="104"/>
      <c r="R64" s="104"/>
      <c r="S64" s="104"/>
      <c r="T64" s="104"/>
    </row>
    <row r="65" spans="1:12" ht="22.5" x14ac:dyDescent="0.25">
      <c r="A65" s="112" t="s">
        <v>35</v>
      </c>
      <c r="B65" s="113" t="s">
        <v>230</v>
      </c>
      <c r="C65" s="118" t="s">
        <v>102</v>
      </c>
      <c r="D65" s="118" t="s">
        <v>103</v>
      </c>
      <c r="E65" s="118" t="s">
        <v>104</v>
      </c>
      <c r="F65" s="118" t="s">
        <v>231</v>
      </c>
      <c r="G65" s="65" t="s">
        <v>232</v>
      </c>
      <c r="H65" s="65" t="s">
        <v>233</v>
      </c>
      <c r="I65" s="104"/>
      <c r="J65" s="104"/>
      <c r="K65" s="104"/>
      <c r="L65" s="104"/>
    </row>
    <row r="66" spans="1:12" ht="30" x14ac:dyDescent="0.25">
      <c r="A66" s="114" t="s">
        <v>35</v>
      </c>
      <c r="B66" s="115" t="s">
        <v>363</v>
      </c>
      <c r="C66" s="119" t="s">
        <v>364</v>
      </c>
      <c r="D66" s="119" t="s">
        <v>365</v>
      </c>
      <c r="E66" s="119" t="s">
        <v>366</v>
      </c>
      <c r="F66" s="119" t="s">
        <v>133</v>
      </c>
      <c r="G66" s="119" t="s">
        <v>133</v>
      </c>
      <c r="H66" s="119" t="s">
        <v>133</v>
      </c>
      <c r="I66" s="104"/>
      <c r="J66" s="104"/>
      <c r="K66" s="104"/>
      <c r="L66" s="104"/>
    </row>
    <row r="67" spans="1:12" ht="22.5" x14ac:dyDescent="0.25">
      <c r="A67" s="112" t="s">
        <v>236</v>
      </c>
      <c r="B67" s="113" t="s">
        <v>237</v>
      </c>
      <c r="C67" s="118" t="s">
        <v>238</v>
      </c>
      <c r="D67" s="118" t="s">
        <v>239</v>
      </c>
      <c r="E67" s="140" t="s">
        <v>240</v>
      </c>
      <c r="F67" s="118" t="s">
        <v>241</v>
      </c>
      <c r="G67" s="118" t="s">
        <v>106</v>
      </c>
      <c r="H67" s="118" t="s">
        <v>107</v>
      </c>
      <c r="I67" s="118" t="s">
        <v>108</v>
      </c>
      <c r="J67" s="127" t="s">
        <v>242</v>
      </c>
      <c r="K67" s="65" t="s">
        <v>232</v>
      </c>
      <c r="L67" s="65" t="s">
        <v>233</v>
      </c>
    </row>
    <row r="68" spans="1:12" x14ac:dyDescent="0.25">
      <c r="A68" s="114" t="s">
        <v>236</v>
      </c>
      <c r="B68" s="115" t="s">
        <v>255</v>
      </c>
      <c r="C68" s="119" t="s">
        <v>133</v>
      </c>
      <c r="D68" s="119" t="s">
        <v>133</v>
      </c>
      <c r="E68" s="128" t="s">
        <v>133</v>
      </c>
      <c r="F68" s="119" t="s">
        <v>367</v>
      </c>
      <c r="G68" s="119" t="s">
        <v>368</v>
      </c>
      <c r="H68" s="119" t="s">
        <v>303</v>
      </c>
      <c r="I68" s="119" t="s">
        <v>369</v>
      </c>
      <c r="J68" s="129" t="s">
        <v>133</v>
      </c>
      <c r="K68" s="119" t="s">
        <v>133</v>
      </c>
      <c r="L68" s="119" t="s">
        <v>133</v>
      </c>
    </row>
    <row r="69" spans="1:12" ht="22.5" x14ac:dyDescent="0.25">
      <c r="A69" s="112" t="s">
        <v>246</v>
      </c>
      <c r="B69" s="113" t="s">
        <v>237</v>
      </c>
      <c r="C69" s="118" t="s">
        <v>238</v>
      </c>
      <c r="D69" s="118" t="s">
        <v>241</v>
      </c>
      <c r="E69" s="65" t="s">
        <v>232</v>
      </c>
      <c r="F69" s="65" t="s">
        <v>233</v>
      </c>
      <c r="G69" s="104"/>
      <c r="H69" s="104"/>
      <c r="I69" s="104"/>
      <c r="J69" s="104"/>
      <c r="K69" s="104"/>
      <c r="L69" s="104"/>
    </row>
    <row r="70" spans="1:12" x14ac:dyDescent="0.25">
      <c r="A70" s="114" t="s">
        <v>246</v>
      </c>
      <c r="B70" s="115" t="s">
        <v>133</v>
      </c>
      <c r="C70" s="115" t="s">
        <v>133</v>
      </c>
      <c r="D70" s="115" t="s">
        <v>133</v>
      </c>
      <c r="E70" s="119" t="s">
        <v>133</v>
      </c>
      <c r="F70" s="119" t="s">
        <v>133</v>
      </c>
      <c r="G70" s="104"/>
      <c r="H70" s="104"/>
      <c r="I70" s="104"/>
      <c r="J70" s="104"/>
      <c r="K70" s="104"/>
      <c r="L70" s="104"/>
    </row>
    <row r="71" spans="1:12" ht="22.5" x14ac:dyDescent="0.25">
      <c r="A71" s="112" t="s">
        <v>247</v>
      </c>
      <c r="B71" s="113" t="s">
        <v>248</v>
      </c>
      <c r="C71" s="118" t="s">
        <v>249</v>
      </c>
      <c r="D71" s="118" t="s">
        <v>250</v>
      </c>
      <c r="E71" s="118" t="s">
        <v>251</v>
      </c>
      <c r="F71" s="118" t="s">
        <v>252</v>
      </c>
      <c r="G71" s="126" t="s">
        <v>253</v>
      </c>
      <c r="H71" s="104"/>
      <c r="I71" s="104"/>
      <c r="J71" s="104"/>
      <c r="K71" s="104"/>
      <c r="L71" s="104"/>
    </row>
    <row r="72" spans="1:12" x14ac:dyDescent="0.25">
      <c r="A72" s="131" t="s">
        <v>247</v>
      </c>
      <c r="B72" s="123" t="s">
        <v>333</v>
      </c>
      <c r="C72" s="119" t="s">
        <v>330</v>
      </c>
      <c r="D72" s="119" t="s">
        <v>304</v>
      </c>
      <c r="E72" s="119" t="s">
        <v>133</v>
      </c>
      <c r="F72" s="119">
        <v>0.5</v>
      </c>
      <c r="G72" s="119" t="s">
        <v>243</v>
      </c>
      <c r="H72" s="104"/>
      <c r="I72" s="104"/>
      <c r="J72" s="104"/>
      <c r="K72" s="104"/>
      <c r="L72" s="104"/>
    </row>
    <row r="73" spans="1:12" x14ac:dyDescent="0.25">
      <c r="A73" s="131" t="s">
        <v>247</v>
      </c>
      <c r="B73" s="123" t="s">
        <v>334</v>
      </c>
      <c r="C73" s="119" t="s">
        <v>330</v>
      </c>
      <c r="D73" s="119" t="s">
        <v>304</v>
      </c>
      <c r="E73" s="119" t="s">
        <v>133</v>
      </c>
      <c r="F73" s="119">
        <v>0.5</v>
      </c>
      <c r="G73" s="119" t="s">
        <v>243</v>
      </c>
      <c r="H73" s="104"/>
      <c r="I73" s="104"/>
      <c r="J73" s="104"/>
      <c r="K73" s="104"/>
      <c r="L73" s="104"/>
    </row>
    <row r="74" spans="1:12" ht="30" x14ac:dyDescent="0.25">
      <c r="A74" s="131" t="s">
        <v>247</v>
      </c>
      <c r="B74" s="123" t="s">
        <v>335</v>
      </c>
      <c r="C74" s="119" t="s">
        <v>330</v>
      </c>
      <c r="D74" s="119" t="s">
        <v>304</v>
      </c>
      <c r="E74" s="119" t="s">
        <v>133</v>
      </c>
      <c r="F74" s="119">
        <v>0.5</v>
      </c>
      <c r="G74" s="119" t="s">
        <v>243</v>
      </c>
      <c r="H74" s="104"/>
      <c r="I74" s="104"/>
      <c r="J74" s="104"/>
      <c r="K74" s="104"/>
      <c r="L74" s="104"/>
    </row>
    <row r="75" spans="1:12" ht="30" x14ac:dyDescent="0.25">
      <c r="A75" s="131" t="s">
        <v>247</v>
      </c>
      <c r="B75" s="123" t="s">
        <v>336</v>
      </c>
      <c r="C75" s="119" t="s">
        <v>330</v>
      </c>
      <c r="D75" s="119" t="s">
        <v>304</v>
      </c>
      <c r="E75" s="119" t="s">
        <v>133</v>
      </c>
      <c r="F75" s="119">
        <v>0.5</v>
      </c>
      <c r="G75" s="119" t="s">
        <v>243</v>
      </c>
      <c r="H75" s="104"/>
      <c r="I75" s="104"/>
      <c r="J75" s="104"/>
      <c r="K75" s="104"/>
      <c r="L75" s="104"/>
    </row>
    <row r="76" spans="1:12" ht="30" x14ac:dyDescent="0.25">
      <c r="A76" s="131" t="s">
        <v>247</v>
      </c>
      <c r="B76" s="123" t="s">
        <v>337</v>
      </c>
      <c r="C76" s="119" t="s">
        <v>330</v>
      </c>
      <c r="D76" s="119" t="s">
        <v>223</v>
      </c>
      <c r="E76" s="119" t="s">
        <v>133</v>
      </c>
      <c r="F76" s="119">
        <v>0.5</v>
      </c>
      <c r="G76" s="119" t="s">
        <v>243</v>
      </c>
      <c r="H76" s="104"/>
      <c r="I76" s="104"/>
      <c r="J76" s="104"/>
      <c r="K76" s="104"/>
      <c r="L76" s="104"/>
    </row>
    <row r="77" spans="1:12" ht="30" x14ac:dyDescent="0.25">
      <c r="A77" s="131" t="s">
        <v>247</v>
      </c>
      <c r="B77" s="123" t="s">
        <v>338</v>
      </c>
      <c r="C77" s="119" t="s">
        <v>330</v>
      </c>
      <c r="D77" s="119" t="s">
        <v>223</v>
      </c>
      <c r="E77" s="119" t="s">
        <v>133</v>
      </c>
      <c r="F77" s="119">
        <v>0.5</v>
      </c>
      <c r="G77" s="119" t="s">
        <v>243</v>
      </c>
      <c r="H77" s="104"/>
      <c r="I77" s="104"/>
      <c r="J77" s="104"/>
      <c r="K77" s="104"/>
      <c r="L77" s="104"/>
    </row>
    <row r="78" spans="1:12" ht="22.5" x14ac:dyDescent="0.25">
      <c r="A78" s="112" t="s">
        <v>258</v>
      </c>
      <c r="B78" s="113" t="s">
        <v>248</v>
      </c>
      <c r="C78" s="118" t="s">
        <v>249</v>
      </c>
      <c r="D78" s="118" t="s">
        <v>250</v>
      </c>
      <c r="E78" s="102"/>
      <c r="F78" s="103"/>
      <c r="G78" s="104"/>
      <c r="H78" s="104"/>
      <c r="I78" s="104"/>
      <c r="J78" s="104"/>
      <c r="K78" s="104"/>
      <c r="L78" s="104"/>
    </row>
    <row r="79" spans="1:12" x14ac:dyDescent="0.25">
      <c r="A79" s="131" t="s">
        <v>258</v>
      </c>
      <c r="B79" s="132" t="s">
        <v>339</v>
      </c>
      <c r="C79" s="119" t="s">
        <v>329</v>
      </c>
      <c r="D79" s="119" t="s">
        <v>133</v>
      </c>
      <c r="E79" s="106"/>
      <c r="F79" s="104"/>
      <c r="G79" s="104"/>
      <c r="H79" s="104"/>
      <c r="I79" s="104"/>
      <c r="J79" s="104"/>
      <c r="K79" s="104"/>
      <c r="L79" s="104"/>
    </row>
    <row r="80" spans="1:12" x14ac:dyDescent="0.25">
      <c r="A80" s="131" t="s">
        <v>258</v>
      </c>
      <c r="B80" s="132" t="s">
        <v>333</v>
      </c>
      <c r="C80" s="119" t="s">
        <v>329</v>
      </c>
      <c r="D80" s="119" t="s">
        <v>133</v>
      </c>
      <c r="E80" s="106"/>
      <c r="F80" s="104"/>
      <c r="G80" s="104"/>
      <c r="H80" s="104"/>
      <c r="I80" s="104"/>
      <c r="J80" s="104"/>
      <c r="K80" s="104"/>
      <c r="L80" s="104"/>
    </row>
    <row r="81" spans="1:6" x14ac:dyDescent="0.25">
      <c r="A81" s="131" t="s">
        <v>258</v>
      </c>
      <c r="B81" s="132" t="s">
        <v>340</v>
      </c>
      <c r="C81" s="119" t="s">
        <v>329</v>
      </c>
      <c r="D81" s="119" t="s">
        <v>133</v>
      </c>
      <c r="E81" s="106"/>
      <c r="F81" s="104"/>
    </row>
    <row r="82" spans="1:6" x14ac:dyDescent="0.25">
      <c r="A82" s="131" t="s">
        <v>258</v>
      </c>
      <c r="B82" s="132" t="s">
        <v>334</v>
      </c>
      <c r="C82" s="119" t="s">
        <v>329</v>
      </c>
      <c r="D82" s="119" t="s">
        <v>133</v>
      </c>
      <c r="E82" s="106"/>
      <c r="F82" s="104"/>
    </row>
    <row r="83" spans="1:6" x14ac:dyDescent="0.25">
      <c r="A83" s="131" t="s">
        <v>258</v>
      </c>
      <c r="B83" s="132" t="s">
        <v>341</v>
      </c>
      <c r="C83" s="119" t="s">
        <v>329</v>
      </c>
      <c r="D83" s="119" t="s">
        <v>133</v>
      </c>
      <c r="E83" s="106"/>
      <c r="F83" s="104"/>
    </row>
    <row r="84" spans="1:6" ht="30" x14ac:dyDescent="0.25">
      <c r="A84" s="131" t="s">
        <v>258</v>
      </c>
      <c r="B84" s="132" t="s">
        <v>342</v>
      </c>
      <c r="C84" s="119" t="s">
        <v>329</v>
      </c>
      <c r="D84" s="119" t="s">
        <v>133</v>
      </c>
      <c r="E84" s="106"/>
      <c r="F84" s="104"/>
    </row>
    <row r="85" spans="1:6" ht="30" x14ac:dyDescent="0.25">
      <c r="A85" s="131" t="s">
        <v>258</v>
      </c>
      <c r="B85" s="132" t="s">
        <v>335</v>
      </c>
      <c r="C85" s="119" t="s">
        <v>329</v>
      </c>
      <c r="D85" s="119" t="s">
        <v>133</v>
      </c>
      <c r="E85" s="106"/>
      <c r="F85" s="104"/>
    </row>
    <row r="86" spans="1:6" ht="30" x14ac:dyDescent="0.25">
      <c r="A86" s="131" t="s">
        <v>258</v>
      </c>
      <c r="B86" s="132" t="s">
        <v>343</v>
      </c>
      <c r="C86" s="119" t="s">
        <v>329</v>
      </c>
      <c r="D86" s="119" t="s">
        <v>133</v>
      </c>
      <c r="E86" s="106"/>
      <c r="F86" s="104"/>
    </row>
    <row r="87" spans="1:6" ht="30" x14ac:dyDescent="0.25">
      <c r="A87" s="131" t="s">
        <v>258</v>
      </c>
      <c r="B87" s="132" t="s">
        <v>336</v>
      </c>
      <c r="C87" s="119" t="s">
        <v>329</v>
      </c>
      <c r="D87" s="119" t="s">
        <v>133</v>
      </c>
      <c r="E87" s="106"/>
      <c r="F87" s="104"/>
    </row>
    <row r="88" spans="1:6" ht="30" x14ac:dyDescent="0.25">
      <c r="A88" s="131" t="s">
        <v>258</v>
      </c>
      <c r="B88" s="132" t="s">
        <v>337</v>
      </c>
      <c r="C88" s="119" t="s">
        <v>329</v>
      </c>
      <c r="D88" s="119" t="s">
        <v>133</v>
      </c>
      <c r="E88" s="106"/>
      <c r="F88" s="104"/>
    </row>
    <row r="89" spans="1:6" x14ac:dyDescent="0.25">
      <c r="A89" s="131" t="s">
        <v>258</v>
      </c>
      <c r="B89" s="132" t="s">
        <v>344</v>
      </c>
      <c r="C89" s="119" t="s">
        <v>329</v>
      </c>
      <c r="D89" s="119" t="s">
        <v>133</v>
      </c>
      <c r="E89" s="106"/>
      <c r="F89" s="104"/>
    </row>
    <row r="90" spans="1:6" ht="45" x14ac:dyDescent="0.25">
      <c r="A90" s="131" t="s">
        <v>258</v>
      </c>
      <c r="B90" s="132" t="s">
        <v>345</v>
      </c>
      <c r="C90" s="119" t="s">
        <v>329</v>
      </c>
      <c r="D90" s="119" t="s">
        <v>133</v>
      </c>
      <c r="E90" s="106"/>
      <c r="F90" s="104"/>
    </row>
    <row r="91" spans="1:6" ht="30" x14ac:dyDescent="0.25">
      <c r="A91" s="131" t="s">
        <v>258</v>
      </c>
      <c r="B91" s="132" t="s">
        <v>338</v>
      </c>
      <c r="C91" s="119" t="s">
        <v>329</v>
      </c>
      <c r="D91" s="119" t="s">
        <v>133</v>
      </c>
      <c r="E91" s="106"/>
      <c r="F91" s="104"/>
    </row>
    <row r="92" spans="1:6" ht="30" x14ac:dyDescent="0.25">
      <c r="A92" s="131" t="s">
        <v>258</v>
      </c>
      <c r="B92" s="132" t="s">
        <v>346</v>
      </c>
      <c r="C92" s="119" t="s">
        <v>329</v>
      </c>
      <c r="D92" s="119" t="s">
        <v>133</v>
      </c>
      <c r="E92" s="106"/>
      <c r="F92" s="104"/>
    </row>
    <row r="93" spans="1:6" ht="30" x14ac:dyDescent="0.25">
      <c r="A93" s="131" t="s">
        <v>258</v>
      </c>
      <c r="B93" s="132" t="s">
        <v>347</v>
      </c>
      <c r="C93" s="119" t="s">
        <v>348</v>
      </c>
      <c r="D93" s="119" t="s">
        <v>133</v>
      </c>
      <c r="E93" s="106"/>
      <c r="F93" s="104"/>
    </row>
    <row r="94" spans="1:6" ht="45" x14ac:dyDescent="0.25">
      <c r="A94" s="131" t="s">
        <v>258</v>
      </c>
      <c r="B94" s="132" t="s">
        <v>349</v>
      </c>
      <c r="C94" s="119" t="s">
        <v>329</v>
      </c>
      <c r="D94" s="119" t="s">
        <v>133</v>
      </c>
      <c r="E94" s="106"/>
      <c r="F94" s="104"/>
    </row>
    <row r="95" spans="1:6" x14ac:dyDescent="0.25">
      <c r="A95" s="112" t="s">
        <v>280</v>
      </c>
      <c r="B95" s="113" t="s">
        <v>248</v>
      </c>
      <c r="C95" s="102"/>
      <c r="D95" s="103"/>
      <c r="E95" s="104"/>
      <c r="F95" s="104"/>
    </row>
    <row r="96" spans="1:6" ht="30" x14ac:dyDescent="0.25">
      <c r="A96" s="131" t="s">
        <v>280</v>
      </c>
      <c r="B96" s="123" t="s">
        <v>350</v>
      </c>
      <c r="C96" s="106"/>
      <c r="D96" s="104"/>
      <c r="E96" s="104"/>
      <c r="F96" s="104"/>
    </row>
    <row r="97" spans="1:21" x14ac:dyDescent="0.25">
      <c r="A97" s="131" t="s">
        <v>280</v>
      </c>
      <c r="B97" s="123" t="s">
        <v>351</v>
      </c>
      <c r="C97" s="106"/>
      <c r="D97" s="104"/>
      <c r="E97" s="104"/>
      <c r="F97" s="104"/>
      <c r="G97" s="104"/>
      <c r="H97" s="104"/>
      <c r="I97" s="104"/>
      <c r="J97" s="104"/>
      <c r="K97" s="104"/>
      <c r="L97" s="104"/>
      <c r="M97" s="104"/>
      <c r="N97" s="104"/>
      <c r="O97" s="104"/>
      <c r="P97" s="104"/>
      <c r="Q97" s="104"/>
      <c r="R97" s="104"/>
      <c r="S97" s="104"/>
      <c r="T97" s="104"/>
      <c r="U97" s="104"/>
    </row>
    <row r="98" spans="1:21" x14ac:dyDescent="0.25">
      <c r="A98" s="131" t="s">
        <v>280</v>
      </c>
      <c r="B98" s="132" t="s">
        <v>352</v>
      </c>
      <c r="C98" s="106"/>
      <c r="D98" s="104"/>
      <c r="E98" s="104"/>
      <c r="F98" s="104"/>
      <c r="G98" s="104"/>
      <c r="H98" s="104"/>
      <c r="I98" s="104"/>
      <c r="J98" s="104"/>
      <c r="K98" s="104"/>
      <c r="L98" s="104"/>
      <c r="M98" s="104"/>
      <c r="N98" s="104"/>
      <c r="O98" s="104"/>
      <c r="P98" s="104"/>
      <c r="Q98" s="104"/>
      <c r="R98" s="104"/>
      <c r="S98" s="104"/>
      <c r="T98" s="104"/>
      <c r="U98" s="104"/>
    </row>
    <row r="99" spans="1:21" x14ac:dyDescent="0.25">
      <c r="A99" s="131" t="s">
        <v>280</v>
      </c>
      <c r="B99" s="132" t="s">
        <v>353</v>
      </c>
      <c r="C99" s="106"/>
      <c r="D99" s="104"/>
      <c r="E99" s="104"/>
      <c r="F99" s="104"/>
      <c r="G99" s="104"/>
      <c r="H99" s="104"/>
      <c r="I99" s="104"/>
      <c r="J99" s="104"/>
      <c r="K99" s="104"/>
      <c r="L99" s="104"/>
      <c r="M99" s="104"/>
      <c r="N99" s="104"/>
      <c r="O99" s="104"/>
      <c r="P99" s="104"/>
      <c r="Q99" s="104"/>
      <c r="R99" s="104"/>
      <c r="S99" s="104"/>
      <c r="T99" s="104"/>
      <c r="U99" s="104"/>
    </row>
    <row r="100" spans="1:21" ht="45" x14ac:dyDescent="0.25">
      <c r="A100" s="131" t="s">
        <v>280</v>
      </c>
      <c r="B100" s="132" t="s">
        <v>354</v>
      </c>
      <c r="C100" s="106"/>
      <c r="D100" s="104"/>
      <c r="E100" s="104"/>
      <c r="F100" s="104"/>
      <c r="G100" s="104"/>
      <c r="H100" s="104"/>
      <c r="I100" s="104"/>
      <c r="J100" s="104"/>
      <c r="K100" s="104"/>
      <c r="L100" s="104"/>
      <c r="M100" s="104"/>
      <c r="N100" s="104"/>
      <c r="O100" s="104"/>
      <c r="P100" s="104"/>
      <c r="Q100" s="104"/>
      <c r="R100" s="104"/>
      <c r="S100" s="104"/>
      <c r="T100" s="104"/>
      <c r="U100" s="104"/>
    </row>
    <row r="101" spans="1:21" ht="45" x14ac:dyDescent="0.25">
      <c r="A101" s="131" t="s">
        <v>280</v>
      </c>
      <c r="B101" s="132" t="s">
        <v>355</v>
      </c>
      <c r="C101" s="133"/>
      <c r="D101" s="134"/>
      <c r="E101" s="104"/>
      <c r="F101" s="104"/>
      <c r="G101" s="104"/>
      <c r="H101" s="104"/>
      <c r="I101" s="104"/>
      <c r="J101" s="104"/>
      <c r="K101" s="104"/>
      <c r="L101" s="104"/>
      <c r="M101" s="104"/>
      <c r="N101" s="104"/>
      <c r="O101" s="104"/>
      <c r="P101" s="104"/>
      <c r="Q101" s="104"/>
      <c r="R101" s="104"/>
      <c r="S101" s="104"/>
      <c r="T101" s="104"/>
      <c r="U101" s="104"/>
    </row>
    <row r="102" spans="1:21" x14ac:dyDescent="0.25">
      <c r="A102" s="45" t="s">
        <v>282</v>
      </c>
      <c r="B102" s="65" t="s">
        <v>283</v>
      </c>
      <c r="C102" s="135" t="s">
        <v>284</v>
      </c>
      <c r="D102" s="135" t="s">
        <v>285</v>
      </c>
      <c r="E102" s="135" t="s">
        <v>286</v>
      </c>
      <c r="F102" s="65" t="s">
        <v>232</v>
      </c>
      <c r="G102" s="65" t="s">
        <v>233</v>
      </c>
      <c r="H102" s="135" t="s">
        <v>287</v>
      </c>
      <c r="I102" s="135" t="s">
        <v>288</v>
      </c>
      <c r="J102" s="135" t="s">
        <v>206</v>
      </c>
      <c r="K102" s="135" t="s">
        <v>289</v>
      </c>
      <c r="L102" s="135" t="s">
        <v>290</v>
      </c>
      <c r="M102" s="135" t="s">
        <v>291</v>
      </c>
      <c r="N102" s="135" t="s">
        <v>292</v>
      </c>
      <c r="O102" s="135" t="s">
        <v>112</v>
      </c>
      <c r="P102" s="135" t="s">
        <v>293</v>
      </c>
      <c r="Q102" s="135" t="s">
        <v>294</v>
      </c>
      <c r="R102" s="135" t="s">
        <v>295</v>
      </c>
      <c r="S102" s="135" t="s">
        <v>296</v>
      </c>
      <c r="T102" s="76" t="s">
        <v>216</v>
      </c>
      <c r="U102" s="141"/>
    </row>
    <row r="103" spans="1:21" ht="45" x14ac:dyDescent="0.25">
      <c r="A103" s="83" t="s">
        <v>282</v>
      </c>
      <c r="B103" s="119" t="s">
        <v>356</v>
      </c>
      <c r="C103" s="119" t="s">
        <v>133</v>
      </c>
      <c r="D103" s="119">
        <v>1</v>
      </c>
      <c r="E103" s="136" t="s">
        <v>357</v>
      </c>
      <c r="F103" s="119" t="s">
        <v>133</v>
      </c>
      <c r="G103" s="119" t="s">
        <v>133</v>
      </c>
      <c r="H103" s="119" t="s">
        <v>133</v>
      </c>
      <c r="I103" s="119">
        <v>1</v>
      </c>
      <c r="J103" s="119" t="s">
        <v>35</v>
      </c>
      <c r="K103" s="119" t="s">
        <v>133</v>
      </c>
      <c r="L103" s="119" t="s">
        <v>133</v>
      </c>
      <c r="M103" s="119" t="s">
        <v>304</v>
      </c>
      <c r="N103" s="119" t="s">
        <v>133</v>
      </c>
      <c r="O103" s="119" t="s">
        <v>133</v>
      </c>
      <c r="P103" s="119" t="s">
        <v>133</v>
      </c>
      <c r="Q103" s="119" t="s">
        <v>133</v>
      </c>
      <c r="R103" s="119" t="s">
        <v>133</v>
      </c>
      <c r="S103" s="119" t="s">
        <v>133</v>
      </c>
      <c r="T103" s="119" t="s">
        <v>133</v>
      </c>
      <c r="U103" s="104"/>
    </row>
    <row r="104" spans="1:21" ht="90" x14ac:dyDescent="0.25">
      <c r="A104" s="83" t="s">
        <v>282</v>
      </c>
      <c r="B104" s="137" t="s">
        <v>318</v>
      </c>
      <c r="C104" s="137" t="s">
        <v>358</v>
      </c>
      <c r="D104" s="119">
        <v>2</v>
      </c>
      <c r="E104" s="136" t="s">
        <v>370</v>
      </c>
      <c r="F104" s="119" t="s">
        <v>133</v>
      </c>
      <c r="G104" s="119" t="s">
        <v>133</v>
      </c>
      <c r="H104" s="138" t="s">
        <v>133</v>
      </c>
      <c r="I104" s="138">
        <v>1</v>
      </c>
      <c r="J104" s="138" t="s">
        <v>35</v>
      </c>
      <c r="K104" s="138" t="s">
        <v>133</v>
      </c>
      <c r="L104" s="138" t="s">
        <v>133</v>
      </c>
      <c r="M104" s="119" t="s">
        <v>304</v>
      </c>
      <c r="N104" s="138" t="s">
        <v>133</v>
      </c>
      <c r="O104" s="138" t="s">
        <v>133</v>
      </c>
      <c r="P104" s="138" t="s">
        <v>133</v>
      </c>
      <c r="Q104" s="138" t="s">
        <v>133</v>
      </c>
      <c r="R104" s="138" t="s">
        <v>133</v>
      </c>
      <c r="S104" s="138" t="s">
        <v>133</v>
      </c>
      <c r="T104" s="138" t="s">
        <v>133</v>
      </c>
      <c r="U104" s="104"/>
    </row>
    <row r="105" spans="1:21" ht="75" x14ac:dyDescent="0.25">
      <c r="A105" s="48" t="s">
        <v>282</v>
      </c>
      <c r="B105" s="139" t="s">
        <v>318</v>
      </c>
      <c r="C105" s="139" t="s">
        <v>358</v>
      </c>
      <c r="D105" s="119">
        <v>3</v>
      </c>
      <c r="E105" s="136" t="s">
        <v>359</v>
      </c>
      <c r="F105" s="119" t="s">
        <v>133</v>
      </c>
      <c r="G105" s="119" t="s">
        <v>133</v>
      </c>
      <c r="H105" s="138" t="s">
        <v>133</v>
      </c>
      <c r="I105" s="138">
        <v>1</v>
      </c>
      <c r="J105" s="138" t="s">
        <v>360</v>
      </c>
      <c r="K105" s="138" t="s">
        <v>133</v>
      </c>
      <c r="L105" s="138" t="s">
        <v>133</v>
      </c>
      <c r="M105" s="138" t="s">
        <v>133</v>
      </c>
      <c r="N105" s="138" t="s">
        <v>133</v>
      </c>
      <c r="O105" s="138" t="s">
        <v>133</v>
      </c>
      <c r="P105" s="138">
        <v>5</v>
      </c>
      <c r="Q105" s="138" t="s">
        <v>361</v>
      </c>
      <c r="R105" s="138" t="s">
        <v>322</v>
      </c>
      <c r="S105" s="138" t="s">
        <v>362</v>
      </c>
      <c r="T105" s="138" t="s">
        <v>133</v>
      </c>
      <c r="U105" s="104"/>
    </row>
    <row r="106" spans="1:21" x14ac:dyDescent="0.25">
      <c r="A106" s="112" t="s">
        <v>297</v>
      </c>
      <c r="B106" s="113" t="s">
        <v>298</v>
      </c>
      <c r="C106" s="104"/>
      <c r="D106" s="104"/>
      <c r="E106" s="104"/>
      <c r="F106" s="104"/>
      <c r="G106" s="104"/>
      <c r="H106" s="104"/>
      <c r="I106" s="104"/>
      <c r="J106" s="104"/>
      <c r="K106" s="104"/>
      <c r="L106" s="104"/>
      <c r="M106" s="104"/>
      <c r="N106" s="104"/>
      <c r="O106" s="104"/>
      <c r="P106" s="104"/>
      <c r="Q106" s="104"/>
      <c r="R106" s="104"/>
      <c r="S106" s="104"/>
      <c r="T106" s="104"/>
      <c r="U106" s="104"/>
    </row>
    <row r="107" spans="1:21" x14ac:dyDescent="0.25">
      <c r="A107" s="114" t="s">
        <v>297</v>
      </c>
      <c r="B107" s="115" t="s">
        <v>221</v>
      </c>
      <c r="C107" s="104"/>
      <c r="D107" s="104"/>
      <c r="E107" s="104"/>
      <c r="F107" s="104"/>
      <c r="G107" s="104"/>
      <c r="H107" s="104"/>
      <c r="I107" s="104"/>
      <c r="J107" s="104"/>
      <c r="K107" s="104"/>
      <c r="L107" s="104"/>
      <c r="M107" s="104"/>
      <c r="N107" s="104"/>
      <c r="O107" s="104"/>
      <c r="P107" s="104"/>
      <c r="Q107" s="104"/>
      <c r="R107" s="104"/>
      <c r="S107" s="104"/>
      <c r="T107" s="104"/>
      <c r="U107" s="104"/>
    </row>
    <row r="108" spans="1:21" ht="25.5" x14ac:dyDescent="0.25">
      <c r="A108" s="112" t="s">
        <v>299</v>
      </c>
      <c r="B108" s="113" t="s">
        <v>289</v>
      </c>
      <c r="C108" s="118" t="s">
        <v>290</v>
      </c>
      <c r="D108" s="106"/>
      <c r="E108" s="104"/>
      <c r="F108" s="104"/>
      <c r="G108" s="104"/>
      <c r="H108" s="104"/>
      <c r="I108" s="104"/>
      <c r="J108" s="104"/>
      <c r="K108" s="104"/>
      <c r="L108" s="104"/>
      <c r="M108" s="104"/>
      <c r="N108" s="104"/>
      <c r="O108" s="104"/>
      <c r="P108" s="104"/>
      <c r="Q108" s="104"/>
      <c r="R108" s="104"/>
      <c r="S108" s="104"/>
      <c r="T108" s="104"/>
      <c r="U108" s="104"/>
    </row>
    <row r="109" spans="1:21" ht="25.5" x14ac:dyDescent="0.25">
      <c r="A109" s="114" t="s">
        <v>299</v>
      </c>
      <c r="B109" s="115" t="s">
        <v>133</v>
      </c>
      <c r="C109" s="115" t="s">
        <v>133</v>
      </c>
      <c r="D109" s="106"/>
      <c r="E109" s="104"/>
      <c r="F109" s="104"/>
      <c r="G109" s="104"/>
      <c r="H109" s="104"/>
      <c r="I109" s="104"/>
      <c r="J109" s="104"/>
      <c r="K109" s="104"/>
      <c r="L109" s="104"/>
      <c r="M109" s="104"/>
      <c r="N109" s="104"/>
      <c r="O109" s="104"/>
      <c r="P109" s="104"/>
      <c r="Q109" s="104"/>
      <c r="R109" s="104"/>
      <c r="S109" s="104"/>
      <c r="T109" s="104"/>
      <c r="U109" s="104"/>
    </row>
    <row r="110" spans="1:21" x14ac:dyDescent="0.25">
      <c r="A110" s="104"/>
      <c r="B110" s="121"/>
      <c r="C110" s="104"/>
      <c r="D110" s="104"/>
      <c r="E110" s="104"/>
      <c r="F110" s="104"/>
      <c r="G110" s="104"/>
      <c r="H110" s="104"/>
      <c r="I110" s="104"/>
      <c r="J110" s="104"/>
      <c r="K110" s="104"/>
      <c r="L110" s="104"/>
      <c r="M110" s="104"/>
      <c r="N110" s="104"/>
      <c r="O110" s="104"/>
      <c r="P110" s="104"/>
      <c r="Q110" s="104"/>
      <c r="R110" s="104"/>
      <c r="S110" s="104"/>
      <c r="T110" s="104"/>
      <c r="U110" s="104"/>
    </row>
    <row r="111" spans="1:21" x14ac:dyDescent="0.25">
      <c r="A111" s="122" t="s">
        <v>229</v>
      </c>
      <c r="B111" s="132" t="s">
        <v>305</v>
      </c>
      <c r="C111" s="124"/>
      <c r="D111" s="125"/>
      <c r="E111" s="125"/>
      <c r="F111" s="125"/>
      <c r="G111" s="104"/>
      <c r="H111" s="104"/>
      <c r="I111" s="104"/>
      <c r="J111" s="104"/>
      <c r="K111" s="104"/>
      <c r="L111" s="104"/>
      <c r="M111" s="104"/>
      <c r="N111" s="104"/>
      <c r="O111" s="104"/>
      <c r="P111" s="104"/>
      <c r="Q111" s="104"/>
      <c r="R111" s="104"/>
      <c r="S111" s="104"/>
      <c r="T111" s="104"/>
      <c r="U111" s="104"/>
    </row>
    <row r="112" spans="1:21" ht="22.5" x14ac:dyDescent="0.25">
      <c r="A112" s="112" t="s">
        <v>35</v>
      </c>
      <c r="B112" s="113" t="s">
        <v>230</v>
      </c>
      <c r="C112" s="118" t="s">
        <v>102</v>
      </c>
      <c r="D112" s="118" t="s">
        <v>103</v>
      </c>
      <c r="E112" s="118" t="s">
        <v>104</v>
      </c>
      <c r="F112" s="118" t="s">
        <v>231</v>
      </c>
      <c r="G112" s="65" t="s">
        <v>232</v>
      </c>
      <c r="H112" s="65" t="s">
        <v>233</v>
      </c>
      <c r="I112" s="104"/>
      <c r="J112" s="104"/>
      <c r="K112" s="104"/>
      <c r="L112" s="104"/>
      <c r="M112" s="104"/>
      <c r="N112" s="104"/>
      <c r="O112" s="104"/>
      <c r="P112" s="104"/>
      <c r="Q112" s="104"/>
      <c r="R112" s="104"/>
      <c r="S112" s="104"/>
      <c r="T112" s="104"/>
      <c r="U112" s="104"/>
    </row>
    <row r="113" spans="1:12" ht="30" x14ac:dyDescent="0.25">
      <c r="A113" s="114" t="s">
        <v>35</v>
      </c>
      <c r="B113" s="115" t="s">
        <v>371</v>
      </c>
      <c r="C113" s="119" t="s">
        <v>372</v>
      </c>
      <c r="D113" s="119" t="s">
        <v>235</v>
      </c>
      <c r="E113" s="119" t="s">
        <v>373</v>
      </c>
      <c r="F113" s="119" t="s">
        <v>133</v>
      </c>
      <c r="G113" s="119" t="s">
        <v>133</v>
      </c>
      <c r="H113" s="119" t="s">
        <v>133</v>
      </c>
      <c r="I113" s="104"/>
      <c r="J113" s="104"/>
      <c r="K113" s="104"/>
      <c r="L113" s="104"/>
    </row>
    <row r="114" spans="1:12" ht="22.5" x14ac:dyDescent="0.25">
      <c r="A114" s="112" t="s">
        <v>236</v>
      </c>
      <c r="B114" s="113" t="s">
        <v>237</v>
      </c>
      <c r="C114" s="118" t="s">
        <v>238</v>
      </c>
      <c r="D114" s="118" t="s">
        <v>239</v>
      </c>
      <c r="E114" s="140" t="s">
        <v>240</v>
      </c>
      <c r="F114" s="118" t="s">
        <v>241</v>
      </c>
      <c r="G114" s="118" t="s">
        <v>106</v>
      </c>
      <c r="H114" s="118" t="s">
        <v>107</v>
      </c>
      <c r="I114" s="118" t="s">
        <v>108</v>
      </c>
      <c r="J114" s="127" t="s">
        <v>242</v>
      </c>
      <c r="K114" s="65" t="s">
        <v>232</v>
      </c>
      <c r="L114" s="65" t="s">
        <v>233</v>
      </c>
    </row>
    <row r="115" spans="1:12" x14ac:dyDescent="0.25">
      <c r="A115" s="114" t="s">
        <v>236</v>
      </c>
      <c r="B115" s="115" t="s">
        <v>255</v>
      </c>
      <c r="C115" s="119" t="s">
        <v>133</v>
      </c>
      <c r="D115" s="119" t="s">
        <v>133</v>
      </c>
      <c r="E115" s="128" t="s">
        <v>133</v>
      </c>
      <c r="F115" s="119" t="s">
        <v>367</v>
      </c>
      <c r="G115" s="119" t="s">
        <v>368</v>
      </c>
      <c r="H115" s="119" t="s">
        <v>303</v>
      </c>
      <c r="I115" s="119" t="s">
        <v>369</v>
      </c>
      <c r="J115" s="129" t="s">
        <v>133</v>
      </c>
      <c r="K115" s="119" t="s">
        <v>133</v>
      </c>
      <c r="L115" s="119" t="s">
        <v>133</v>
      </c>
    </row>
    <row r="116" spans="1:12" ht="22.5" x14ac:dyDescent="0.25">
      <c r="A116" s="112" t="s">
        <v>246</v>
      </c>
      <c r="B116" s="113" t="s">
        <v>237</v>
      </c>
      <c r="C116" s="118" t="s">
        <v>238</v>
      </c>
      <c r="D116" s="118" t="s">
        <v>241</v>
      </c>
      <c r="E116" s="65" t="s">
        <v>232</v>
      </c>
      <c r="F116" s="65" t="s">
        <v>233</v>
      </c>
      <c r="G116" s="104"/>
      <c r="H116" s="104"/>
      <c r="I116" s="104"/>
      <c r="J116" s="104"/>
      <c r="K116" s="104"/>
      <c r="L116" s="104"/>
    </row>
    <row r="117" spans="1:12" x14ac:dyDescent="0.25">
      <c r="A117" s="114" t="s">
        <v>246</v>
      </c>
      <c r="B117" s="115" t="s">
        <v>133</v>
      </c>
      <c r="C117" s="115" t="s">
        <v>133</v>
      </c>
      <c r="D117" s="115" t="s">
        <v>133</v>
      </c>
      <c r="E117" s="119" t="s">
        <v>133</v>
      </c>
      <c r="F117" s="119" t="s">
        <v>133</v>
      </c>
      <c r="G117" s="104"/>
      <c r="H117" s="104"/>
      <c r="I117" s="104"/>
      <c r="J117" s="104"/>
      <c r="K117" s="104"/>
      <c r="L117" s="104"/>
    </row>
    <row r="118" spans="1:12" ht="22.5" x14ac:dyDescent="0.25">
      <c r="A118" s="112" t="s">
        <v>247</v>
      </c>
      <c r="B118" s="113" t="s">
        <v>248</v>
      </c>
      <c r="C118" s="118" t="s">
        <v>249</v>
      </c>
      <c r="D118" s="118" t="s">
        <v>250</v>
      </c>
      <c r="E118" s="118" t="s">
        <v>251</v>
      </c>
      <c r="F118" s="118" t="s">
        <v>252</v>
      </c>
      <c r="G118" s="126" t="s">
        <v>253</v>
      </c>
      <c r="H118" s="104"/>
      <c r="I118" s="104"/>
      <c r="J118" s="104"/>
      <c r="K118" s="104"/>
      <c r="L118" s="104"/>
    </row>
    <row r="119" spans="1:12" x14ac:dyDescent="0.25">
      <c r="A119" s="131" t="s">
        <v>247</v>
      </c>
      <c r="B119" s="123" t="s">
        <v>333</v>
      </c>
      <c r="C119" s="119" t="s">
        <v>330</v>
      </c>
      <c r="D119" s="119" t="s">
        <v>304</v>
      </c>
      <c r="E119" s="119" t="s">
        <v>133</v>
      </c>
      <c r="F119" s="119">
        <v>0.5</v>
      </c>
      <c r="G119" s="119" t="s">
        <v>243</v>
      </c>
      <c r="H119" s="104"/>
      <c r="I119" s="104"/>
      <c r="J119" s="104"/>
      <c r="K119" s="104"/>
      <c r="L119" s="104"/>
    </row>
    <row r="120" spans="1:12" x14ac:dyDescent="0.25">
      <c r="A120" s="131" t="s">
        <v>247</v>
      </c>
      <c r="B120" s="123" t="s">
        <v>334</v>
      </c>
      <c r="C120" s="119" t="s">
        <v>330</v>
      </c>
      <c r="D120" s="119" t="s">
        <v>304</v>
      </c>
      <c r="E120" s="119" t="s">
        <v>133</v>
      </c>
      <c r="F120" s="119">
        <v>0.5</v>
      </c>
      <c r="G120" s="119" t="s">
        <v>243</v>
      </c>
      <c r="H120" s="104"/>
      <c r="I120" s="104"/>
      <c r="J120" s="104"/>
      <c r="K120" s="104"/>
      <c r="L120" s="104"/>
    </row>
    <row r="121" spans="1:12" ht="30" x14ac:dyDescent="0.25">
      <c r="A121" s="131" t="s">
        <v>247</v>
      </c>
      <c r="B121" s="123" t="s">
        <v>335</v>
      </c>
      <c r="C121" s="119" t="s">
        <v>330</v>
      </c>
      <c r="D121" s="119" t="s">
        <v>304</v>
      </c>
      <c r="E121" s="119" t="s">
        <v>133</v>
      </c>
      <c r="F121" s="119">
        <v>0.5</v>
      </c>
      <c r="G121" s="119" t="s">
        <v>243</v>
      </c>
      <c r="H121" s="104"/>
      <c r="I121" s="104"/>
      <c r="J121" s="104"/>
      <c r="K121" s="104"/>
      <c r="L121" s="104"/>
    </row>
    <row r="122" spans="1:12" ht="30" x14ac:dyDescent="0.25">
      <c r="A122" s="131" t="s">
        <v>247</v>
      </c>
      <c r="B122" s="123" t="s">
        <v>336</v>
      </c>
      <c r="C122" s="119" t="s">
        <v>330</v>
      </c>
      <c r="D122" s="119" t="s">
        <v>304</v>
      </c>
      <c r="E122" s="119" t="s">
        <v>133</v>
      </c>
      <c r="F122" s="119">
        <v>0.5</v>
      </c>
      <c r="G122" s="119" t="s">
        <v>243</v>
      </c>
      <c r="H122" s="104"/>
      <c r="I122" s="104"/>
      <c r="J122" s="104"/>
      <c r="K122" s="104"/>
      <c r="L122" s="104"/>
    </row>
    <row r="123" spans="1:12" ht="30" x14ac:dyDescent="0.25">
      <c r="A123" s="131" t="s">
        <v>247</v>
      </c>
      <c r="B123" s="123" t="s">
        <v>337</v>
      </c>
      <c r="C123" s="119" t="s">
        <v>330</v>
      </c>
      <c r="D123" s="119" t="s">
        <v>223</v>
      </c>
      <c r="E123" s="119" t="s">
        <v>133</v>
      </c>
      <c r="F123" s="119">
        <v>0.5</v>
      </c>
      <c r="G123" s="119" t="s">
        <v>243</v>
      </c>
      <c r="H123" s="104"/>
      <c r="I123" s="104"/>
      <c r="J123" s="104"/>
      <c r="K123" s="104"/>
      <c r="L123" s="104"/>
    </row>
    <row r="124" spans="1:12" ht="30" x14ac:dyDescent="0.25">
      <c r="A124" s="131" t="s">
        <v>247</v>
      </c>
      <c r="B124" s="123" t="s">
        <v>338</v>
      </c>
      <c r="C124" s="119" t="s">
        <v>330</v>
      </c>
      <c r="D124" s="119" t="s">
        <v>223</v>
      </c>
      <c r="E124" s="119" t="s">
        <v>133</v>
      </c>
      <c r="F124" s="119">
        <v>0.5</v>
      </c>
      <c r="G124" s="119" t="s">
        <v>243</v>
      </c>
      <c r="H124" s="104"/>
      <c r="I124" s="104"/>
      <c r="J124" s="104"/>
      <c r="K124" s="104"/>
      <c r="L124" s="104"/>
    </row>
    <row r="125" spans="1:12" ht="22.5" x14ac:dyDescent="0.25">
      <c r="A125" s="112" t="s">
        <v>258</v>
      </c>
      <c r="B125" s="113" t="s">
        <v>248</v>
      </c>
      <c r="C125" s="118" t="s">
        <v>249</v>
      </c>
      <c r="D125" s="118" t="s">
        <v>250</v>
      </c>
      <c r="E125" s="102"/>
      <c r="F125" s="103"/>
      <c r="G125" s="104"/>
      <c r="H125" s="104"/>
      <c r="I125" s="104"/>
      <c r="J125" s="104"/>
      <c r="K125" s="104"/>
      <c r="L125" s="104"/>
    </row>
    <row r="126" spans="1:12" x14ac:dyDescent="0.25">
      <c r="A126" s="131" t="s">
        <v>258</v>
      </c>
      <c r="B126" s="132" t="s">
        <v>339</v>
      </c>
      <c r="C126" s="119" t="s">
        <v>329</v>
      </c>
      <c r="D126" s="119" t="s">
        <v>133</v>
      </c>
      <c r="E126" s="106"/>
      <c r="F126" s="104"/>
      <c r="G126" s="104"/>
      <c r="H126" s="104"/>
      <c r="I126" s="104"/>
      <c r="J126" s="104"/>
      <c r="K126" s="104"/>
      <c r="L126" s="104"/>
    </row>
    <row r="127" spans="1:12" x14ac:dyDescent="0.25">
      <c r="A127" s="131" t="s">
        <v>258</v>
      </c>
      <c r="B127" s="132" t="s">
        <v>333</v>
      </c>
      <c r="C127" s="119" t="s">
        <v>329</v>
      </c>
      <c r="D127" s="119" t="s">
        <v>133</v>
      </c>
      <c r="E127" s="106"/>
      <c r="F127" s="104"/>
      <c r="G127" s="104"/>
      <c r="H127" s="104"/>
      <c r="I127" s="104"/>
      <c r="J127" s="104"/>
      <c r="K127" s="104"/>
      <c r="L127" s="104"/>
    </row>
    <row r="128" spans="1:12" x14ac:dyDescent="0.25">
      <c r="A128" s="131" t="s">
        <v>258</v>
      </c>
      <c r="B128" s="132" t="s">
        <v>340</v>
      </c>
      <c r="C128" s="119" t="s">
        <v>329</v>
      </c>
      <c r="D128" s="119" t="s">
        <v>133</v>
      </c>
      <c r="E128" s="106"/>
      <c r="F128" s="104"/>
      <c r="G128" s="104"/>
      <c r="H128" s="104"/>
      <c r="I128" s="104"/>
      <c r="J128" s="104"/>
      <c r="K128" s="104"/>
      <c r="L128" s="104"/>
    </row>
    <row r="129" spans="1:6" x14ac:dyDescent="0.25">
      <c r="A129" s="131" t="s">
        <v>258</v>
      </c>
      <c r="B129" s="132" t="s">
        <v>334</v>
      </c>
      <c r="C129" s="119" t="s">
        <v>329</v>
      </c>
      <c r="D129" s="119" t="s">
        <v>133</v>
      </c>
      <c r="E129" s="106"/>
      <c r="F129" s="104"/>
    </row>
    <row r="130" spans="1:6" x14ac:dyDescent="0.25">
      <c r="A130" s="131" t="s">
        <v>258</v>
      </c>
      <c r="B130" s="132" t="s">
        <v>341</v>
      </c>
      <c r="C130" s="119" t="s">
        <v>329</v>
      </c>
      <c r="D130" s="119" t="s">
        <v>133</v>
      </c>
      <c r="E130" s="106"/>
      <c r="F130" s="104"/>
    </row>
    <row r="131" spans="1:6" ht="30" x14ac:dyDescent="0.25">
      <c r="A131" s="131" t="s">
        <v>258</v>
      </c>
      <c r="B131" s="132" t="s">
        <v>342</v>
      </c>
      <c r="C131" s="119" t="s">
        <v>329</v>
      </c>
      <c r="D131" s="119" t="s">
        <v>133</v>
      </c>
      <c r="E131" s="106"/>
      <c r="F131" s="104"/>
    </row>
    <row r="132" spans="1:6" ht="30" x14ac:dyDescent="0.25">
      <c r="A132" s="131" t="s">
        <v>258</v>
      </c>
      <c r="B132" s="132" t="s">
        <v>335</v>
      </c>
      <c r="C132" s="119" t="s">
        <v>329</v>
      </c>
      <c r="D132" s="119" t="s">
        <v>133</v>
      </c>
      <c r="E132" s="106"/>
      <c r="F132" s="104"/>
    </row>
    <row r="133" spans="1:6" ht="30" x14ac:dyDescent="0.25">
      <c r="A133" s="131" t="s">
        <v>258</v>
      </c>
      <c r="B133" s="132" t="s">
        <v>343</v>
      </c>
      <c r="C133" s="119" t="s">
        <v>329</v>
      </c>
      <c r="D133" s="119" t="s">
        <v>133</v>
      </c>
      <c r="E133" s="106"/>
      <c r="F133" s="104"/>
    </row>
    <row r="134" spans="1:6" ht="30" x14ac:dyDescent="0.25">
      <c r="A134" s="131" t="s">
        <v>258</v>
      </c>
      <c r="B134" s="132" t="s">
        <v>336</v>
      </c>
      <c r="C134" s="119" t="s">
        <v>329</v>
      </c>
      <c r="D134" s="119" t="s">
        <v>133</v>
      </c>
      <c r="E134" s="106"/>
      <c r="F134" s="104"/>
    </row>
    <row r="135" spans="1:6" ht="30" x14ac:dyDescent="0.25">
      <c r="A135" s="131" t="s">
        <v>258</v>
      </c>
      <c r="B135" s="132" t="s">
        <v>337</v>
      </c>
      <c r="C135" s="119" t="s">
        <v>329</v>
      </c>
      <c r="D135" s="119" t="s">
        <v>133</v>
      </c>
      <c r="E135" s="106"/>
      <c r="F135" s="104"/>
    </row>
    <row r="136" spans="1:6" x14ac:dyDescent="0.25">
      <c r="A136" s="131" t="s">
        <v>258</v>
      </c>
      <c r="B136" s="132" t="s">
        <v>344</v>
      </c>
      <c r="C136" s="119" t="s">
        <v>329</v>
      </c>
      <c r="D136" s="119" t="s">
        <v>133</v>
      </c>
      <c r="E136" s="106"/>
      <c r="F136" s="104"/>
    </row>
    <row r="137" spans="1:6" ht="45" x14ac:dyDescent="0.25">
      <c r="A137" s="131" t="s">
        <v>258</v>
      </c>
      <c r="B137" s="132" t="s">
        <v>345</v>
      </c>
      <c r="C137" s="119" t="s">
        <v>329</v>
      </c>
      <c r="D137" s="119" t="s">
        <v>133</v>
      </c>
      <c r="E137" s="106"/>
      <c r="F137" s="104"/>
    </row>
    <row r="138" spans="1:6" ht="30" x14ac:dyDescent="0.25">
      <c r="A138" s="131" t="s">
        <v>258</v>
      </c>
      <c r="B138" s="132" t="s">
        <v>338</v>
      </c>
      <c r="C138" s="119" t="s">
        <v>329</v>
      </c>
      <c r="D138" s="119" t="s">
        <v>133</v>
      </c>
      <c r="E138" s="106"/>
      <c r="F138" s="104"/>
    </row>
    <row r="139" spans="1:6" ht="30" x14ac:dyDescent="0.25">
      <c r="A139" s="131" t="s">
        <v>258</v>
      </c>
      <c r="B139" s="132" t="s">
        <v>346</v>
      </c>
      <c r="C139" s="119" t="s">
        <v>329</v>
      </c>
      <c r="D139" s="119" t="s">
        <v>133</v>
      </c>
      <c r="E139" s="106"/>
      <c r="F139" s="104"/>
    </row>
    <row r="140" spans="1:6" ht="30" x14ac:dyDescent="0.25">
      <c r="A140" s="131" t="s">
        <v>258</v>
      </c>
      <c r="B140" s="132" t="s">
        <v>347</v>
      </c>
      <c r="C140" s="119" t="s">
        <v>348</v>
      </c>
      <c r="D140" s="119" t="s">
        <v>133</v>
      </c>
      <c r="E140" s="106"/>
      <c r="F140" s="104"/>
    </row>
    <row r="141" spans="1:6" ht="45" x14ac:dyDescent="0.25">
      <c r="A141" s="131" t="s">
        <v>258</v>
      </c>
      <c r="B141" s="132" t="s">
        <v>349</v>
      </c>
      <c r="C141" s="119" t="s">
        <v>329</v>
      </c>
      <c r="D141" s="119" t="s">
        <v>133</v>
      </c>
      <c r="E141" s="106"/>
      <c r="F141" s="104"/>
    </row>
    <row r="142" spans="1:6" x14ac:dyDescent="0.25">
      <c r="A142" s="112" t="s">
        <v>280</v>
      </c>
      <c r="B142" s="113" t="s">
        <v>248</v>
      </c>
      <c r="C142" s="102"/>
      <c r="D142" s="103"/>
      <c r="E142" s="104"/>
      <c r="F142" s="104"/>
    </row>
    <row r="143" spans="1:6" ht="30" x14ac:dyDescent="0.25">
      <c r="A143" s="131" t="s">
        <v>280</v>
      </c>
      <c r="B143" s="123" t="s">
        <v>350</v>
      </c>
      <c r="C143" s="106"/>
      <c r="D143" s="104"/>
      <c r="E143" s="104"/>
      <c r="F143" s="104"/>
    </row>
    <row r="144" spans="1:6" x14ac:dyDescent="0.25">
      <c r="A144" s="131" t="s">
        <v>280</v>
      </c>
      <c r="B144" s="123" t="s">
        <v>351</v>
      </c>
      <c r="C144" s="106"/>
      <c r="D144" s="104"/>
      <c r="E144" s="104"/>
      <c r="F144" s="104"/>
    </row>
    <row r="145" spans="1:21" x14ac:dyDescent="0.25">
      <c r="A145" s="131" t="s">
        <v>280</v>
      </c>
      <c r="B145" s="132" t="s">
        <v>352</v>
      </c>
      <c r="C145" s="106"/>
      <c r="D145" s="104"/>
      <c r="E145" s="104"/>
      <c r="F145" s="104"/>
      <c r="G145" s="104"/>
      <c r="H145" s="104"/>
      <c r="I145" s="104"/>
      <c r="J145" s="104"/>
      <c r="K145" s="104"/>
      <c r="L145" s="104"/>
      <c r="M145" s="104"/>
      <c r="N145" s="104"/>
      <c r="O145" s="104"/>
      <c r="P145" s="104"/>
      <c r="Q145" s="104"/>
      <c r="R145" s="104"/>
      <c r="S145" s="104"/>
      <c r="T145" s="104"/>
      <c r="U145" s="104"/>
    </row>
    <row r="146" spans="1:21" x14ac:dyDescent="0.25">
      <c r="A146" s="131" t="s">
        <v>280</v>
      </c>
      <c r="B146" s="132" t="s">
        <v>353</v>
      </c>
      <c r="C146" s="106"/>
      <c r="D146" s="104"/>
      <c r="E146" s="104"/>
      <c r="F146" s="104"/>
      <c r="G146" s="104"/>
      <c r="H146" s="104"/>
      <c r="I146" s="104"/>
      <c r="J146" s="104"/>
      <c r="K146" s="104"/>
      <c r="L146" s="104"/>
      <c r="M146" s="104"/>
      <c r="N146" s="104"/>
      <c r="O146" s="104"/>
      <c r="P146" s="104"/>
      <c r="Q146" s="104"/>
      <c r="R146" s="104"/>
      <c r="S146" s="104"/>
      <c r="T146" s="104"/>
      <c r="U146" s="104"/>
    </row>
    <row r="147" spans="1:21" ht="45" x14ac:dyDescent="0.25">
      <c r="A147" s="131" t="s">
        <v>280</v>
      </c>
      <c r="B147" s="132" t="s">
        <v>354</v>
      </c>
      <c r="C147" s="106"/>
      <c r="D147" s="104"/>
      <c r="E147" s="104"/>
      <c r="F147" s="104"/>
      <c r="G147" s="104"/>
      <c r="H147" s="104"/>
      <c r="I147" s="104"/>
      <c r="J147" s="104"/>
      <c r="K147" s="104"/>
      <c r="L147" s="104"/>
      <c r="M147" s="104"/>
      <c r="N147" s="104"/>
      <c r="O147" s="104"/>
      <c r="P147" s="104"/>
      <c r="Q147" s="104"/>
      <c r="R147" s="104"/>
      <c r="S147" s="104"/>
      <c r="T147" s="104"/>
      <c r="U147" s="104"/>
    </row>
    <row r="148" spans="1:21" ht="45" x14ac:dyDescent="0.25">
      <c r="A148" s="131" t="s">
        <v>280</v>
      </c>
      <c r="B148" s="132" t="s">
        <v>355</v>
      </c>
      <c r="C148" s="133"/>
      <c r="D148" s="134"/>
      <c r="E148" s="104"/>
      <c r="F148" s="104"/>
      <c r="G148" s="104"/>
      <c r="H148" s="104"/>
      <c r="I148" s="104"/>
      <c r="J148" s="104"/>
      <c r="K148" s="104"/>
      <c r="L148" s="104"/>
      <c r="M148" s="104"/>
      <c r="N148" s="104"/>
      <c r="O148" s="104"/>
      <c r="P148" s="104"/>
      <c r="Q148" s="104"/>
      <c r="R148" s="104"/>
      <c r="S148" s="104"/>
      <c r="T148" s="104"/>
      <c r="U148" s="104"/>
    </row>
    <row r="149" spans="1:21" x14ac:dyDescent="0.25">
      <c r="A149" s="45" t="s">
        <v>282</v>
      </c>
      <c r="B149" s="65" t="s">
        <v>283</v>
      </c>
      <c r="C149" s="135" t="s">
        <v>284</v>
      </c>
      <c r="D149" s="135" t="s">
        <v>285</v>
      </c>
      <c r="E149" s="135" t="s">
        <v>286</v>
      </c>
      <c r="F149" s="65" t="s">
        <v>232</v>
      </c>
      <c r="G149" s="65" t="s">
        <v>233</v>
      </c>
      <c r="H149" s="135" t="s">
        <v>287</v>
      </c>
      <c r="I149" s="135" t="s">
        <v>288</v>
      </c>
      <c r="J149" s="135" t="s">
        <v>206</v>
      </c>
      <c r="K149" s="135" t="s">
        <v>289</v>
      </c>
      <c r="L149" s="135" t="s">
        <v>290</v>
      </c>
      <c r="M149" s="135" t="s">
        <v>291</v>
      </c>
      <c r="N149" s="135" t="s">
        <v>292</v>
      </c>
      <c r="O149" s="135" t="s">
        <v>112</v>
      </c>
      <c r="P149" s="135" t="s">
        <v>293</v>
      </c>
      <c r="Q149" s="135" t="s">
        <v>294</v>
      </c>
      <c r="R149" s="135" t="s">
        <v>295</v>
      </c>
      <c r="S149" s="135" t="s">
        <v>296</v>
      </c>
      <c r="T149" s="76" t="s">
        <v>216</v>
      </c>
      <c r="U149" s="141"/>
    </row>
    <row r="150" spans="1:21" ht="45" x14ac:dyDescent="0.25">
      <c r="A150" s="83" t="s">
        <v>282</v>
      </c>
      <c r="B150" s="119" t="s">
        <v>356</v>
      </c>
      <c r="C150" s="119" t="s">
        <v>133</v>
      </c>
      <c r="D150" s="119">
        <v>1</v>
      </c>
      <c r="E150" s="136" t="s">
        <v>357</v>
      </c>
      <c r="F150" s="119" t="s">
        <v>133</v>
      </c>
      <c r="G150" s="119" t="s">
        <v>133</v>
      </c>
      <c r="H150" s="119" t="s">
        <v>133</v>
      </c>
      <c r="I150" s="119">
        <v>1</v>
      </c>
      <c r="J150" s="119" t="s">
        <v>35</v>
      </c>
      <c r="K150" s="119" t="s">
        <v>133</v>
      </c>
      <c r="L150" s="119" t="s">
        <v>133</v>
      </c>
      <c r="M150" s="119" t="s">
        <v>304</v>
      </c>
      <c r="N150" s="119" t="s">
        <v>133</v>
      </c>
      <c r="O150" s="119" t="s">
        <v>133</v>
      </c>
      <c r="P150" s="119" t="s">
        <v>133</v>
      </c>
      <c r="Q150" s="119" t="s">
        <v>133</v>
      </c>
      <c r="R150" s="119" t="s">
        <v>133</v>
      </c>
      <c r="S150" s="119" t="s">
        <v>133</v>
      </c>
      <c r="T150" s="119" t="s">
        <v>133</v>
      </c>
      <c r="U150" s="104"/>
    </row>
    <row r="151" spans="1:21" ht="90" x14ac:dyDescent="0.25">
      <c r="A151" s="83" t="s">
        <v>282</v>
      </c>
      <c r="B151" s="137" t="s">
        <v>318</v>
      </c>
      <c r="C151" s="137" t="s">
        <v>358</v>
      </c>
      <c r="D151" s="119">
        <v>2</v>
      </c>
      <c r="E151" s="136" t="s">
        <v>370</v>
      </c>
      <c r="F151" s="119" t="s">
        <v>133</v>
      </c>
      <c r="G151" s="119" t="s">
        <v>133</v>
      </c>
      <c r="H151" s="138" t="s">
        <v>133</v>
      </c>
      <c r="I151" s="138">
        <v>1</v>
      </c>
      <c r="J151" s="138" t="s">
        <v>35</v>
      </c>
      <c r="K151" s="138" t="s">
        <v>133</v>
      </c>
      <c r="L151" s="138" t="s">
        <v>133</v>
      </c>
      <c r="M151" s="119" t="s">
        <v>304</v>
      </c>
      <c r="N151" s="138" t="s">
        <v>133</v>
      </c>
      <c r="O151" s="138" t="s">
        <v>133</v>
      </c>
      <c r="P151" s="138" t="s">
        <v>133</v>
      </c>
      <c r="Q151" s="138" t="s">
        <v>133</v>
      </c>
      <c r="R151" s="138" t="s">
        <v>133</v>
      </c>
      <c r="S151" s="138" t="s">
        <v>133</v>
      </c>
      <c r="T151" s="138" t="s">
        <v>133</v>
      </c>
      <c r="U151" s="104"/>
    </row>
    <row r="152" spans="1:21" ht="75" x14ac:dyDescent="0.25">
      <c r="A152" s="48" t="s">
        <v>282</v>
      </c>
      <c r="B152" s="139" t="s">
        <v>318</v>
      </c>
      <c r="C152" s="139" t="s">
        <v>358</v>
      </c>
      <c r="D152" s="119">
        <v>3</v>
      </c>
      <c r="E152" s="136" t="s">
        <v>359</v>
      </c>
      <c r="F152" s="119" t="s">
        <v>133</v>
      </c>
      <c r="G152" s="119" t="s">
        <v>133</v>
      </c>
      <c r="H152" s="138" t="s">
        <v>133</v>
      </c>
      <c r="I152" s="138">
        <v>1</v>
      </c>
      <c r="J152" s="138" t="s">
        <v>360</v>
      </c>
      <c r="K152" s="138" t="s">
        <v>133</v>
      </c>
      <c r="L152" s="138" t="s">
        <v>133</v>
      </c>
      <c r="M152" s="138" t="s">
        <v>133</v>
      </c>
      <c r="N152" s="138" t="s">
        <v>133</v>
      </c>
      <c r="O152" s="138" t="s">
        <v>133</v>
      </c>
      <c r="P152" s="138">
        <v>5</v>
      </c>
      <c r="Q152" s="138" t="s">
        <v>361</v>
      </c>
      <c r="R152" s="138" t="s">
        <v>322</v>
      </c>
      <c r="S152" s="138" t="s">
        <v>362</v>
      </c>
      <c r="T152" s="138" t="s">
        <v>133</v>
      </c>
      <c r="U152" s="104"/>
    </row>
    <row r="153" spans="1:21" x14ac:dyDescent="0.25">
      <c r="A153" s="112" t="s">
        <v>297</v>
      </c>
      <c r="B153" s="113" t="s">
        <v>298</v>
      </c>
      <c r="C153" s="104"/>
      <c r="D153" s="104"/>
      <c r="E153" s="104"/>
      <c r="F153" s="104"/>
      <c r="G153" s="104"/>
      <c r="H153" s="104"/>
      <c r="I153" s="104"/>
      <c r="J153" s="104"/>
      <c r="K153" s="104"/>
      <c r="L153" s="104"/>
      <c r="M153" s="104"/>
      <c r="N153" s="104"/>
      <c r="O153" s="104"/>
      <c r="P153" s="104"/>
      <c r="Q153" s="104"/>
      <c r="R153" s="104"/>
      <c r="S153" s="104"/>
      <c r="T153" s="104"/>
      <c r="U153" s="104"/>
    </row>
    <row r="154" spans="1:21" x14ac:dyDescent="0.25">
      <c r="A154" s="114" t="s">
        <v>297</v>
      </c>
      <c r="B154" s="115" t="s">
        <v>221</v>
      </c>
      <c r="C154" s="104"/>
      <c r="D154" s="104"/>
      <c r="E154" s="104"/>
      <c r="F154" s="104"/>
      <c r="G154" s="104"/>
      <c r="H154" s="104"/>
      <c r="I154" s="104"/>
      <c r="J154" s="104"/>
      <c r="K154" s="104"/>
      <c r="L154" s="104"/>
      <c r="M154" s="104"/>
      <c r="N154" s="104"/>
      <c r="O154" s="104"/>
      <c r="P154" s="104"/>
      <c r="Q154" s="104"/>
      <c r="R154" s="104"/>
      <c r="S154" s="104"/>
      <c r="T154" s="104"/>
      <c r="U154" s="104"/>
    </row>
    <row r="155" spans="1:21" ht="25.5" x14ac:dyDescent="0.25">
      <c r="A155" s="112" t="s">
        <v>299</v>
      </c>
      <c r="B155" s="113" t="s">
        <v>289</v>
      </c>
      <c r="C155" s="118" t="s">
        <v>290</v>
      </c>
      <c r="D155" s="106"/>
      <c r="E155" s="104"/>
      <c r="F155" s="104"/>
      <c r="G155" s="104"/>
      <c r="H155" s="104"/>
      <c r="I155" s="104"/>
      <c r="J155" s="104"/>
      <c r="K155" s="104"/>
      <c r="L155" s="104"/>
      <c r="M155" s="104"/>
      <c r="N155" s="104"/>
      <c r="O155" s="104"/>
      <c r="P155" s="104"/>
      <c r="Q155" s="104"/>
      <c r="R155" s="104"/>
      <c r="S155" s="104"/>
      <c r="T155" s="104"/>
      <c r="U155" s="104"/>
    </row>
    <row r="156" spans="1:21" ht="25.5" x14ac:dyDescent="0.25">
      <c r="A156" s="114" t="s">
        <v>299</v>
      </c>
      <c r="B156" s="115" t="s">
        <v>133</v>
      </c>
      <c r="C156" s="115" t="s">
        <v>133</v>
      </c>
      <c r="D156" s="106"/>
      <c r="E156" s="104"/>
      <c r="F156" s="104"/>
      <c r="G156" s="104"/>
      <c r="H156" s="104"/>
      <c r="I156" s="104"/>
      <c r="J156" s="104"/>
      <c r="K156" s="104"/>
      <c r="L156" s="104"/>
      <c r="M156" s="104"/>
      <c r="N156" s="104"/>
      <c r="O156" s="104"/>
      <c r="P156" s="104"/>
      <c r="Q156" s="104"/>
      <c r="R156" s="104"/>
      <c r="S156" s="104"/>
      <c r="T156" s="104"/>
      <c r="U156" s="104"/>
    </row>
    <row r="157" spans="1:21" x14ac:dyDescent="0.25">
      <c r="A157" s="104"/>
      <c r="B157" s="121"/>
      <c r="C157" s="104"/>
      <c r="D157" s="104"/>
      <c r="E157" s="104"/>
      <c r="F157" s="104"/>
      <c r="G157" s="104"/>
      <c r="H157" s="104"/>
      <c r="I157" s="104"/>
      <c r="J157" s="104"/>
      <c r="K157" s="104"/>
      <c r="L157" s="104"/>
      <c r="M157" s="104"/>
      <c r="N157" s="104"/>
      <c r="O157" s="104"/>
      <c r="P157" s="104"/>
      <c r="Q157" s="104"/>
      <c r="R157" s="104"/>
      <c r="S157" s="104"/>
      <c r="T157" s="104"/>
      <c r="U157" s="104"/>
    </row>
    <row r="158" spans="1:21" x14ac:dyDescent="0.25">
      <c r="A158" s="122" t="s">
        <v>229</v>
      </c>
      <c r="B158" s="132" t="s">
        <v>307</v>
      </c>
      <c r="C158" s="124"/>
      <c r="D158" s="125"/>
      <c r="E158" s="125"/>
      <c r="F158" s="125"/>
      <c r="G158" s="104"/>
      <c r="H158" s="104"/>
      <c r="I158" s="104"/>
      <c r="J158" s="104"/>
      <c r="K158" s="104"/>
      <c r="L158" s="104"/>
      <c r="M158" s="104"/>
      <c r="N158" s="104"/>
      <c r="O158" s="104"/>
      <c r="P158" s="104"/>
      <c r="Q158" s="104"/>
      <c r="R158" s="104"/>
      <c r="S158" s="104"/>
      <c r="T158" s="104"/>
      <c r="U158" s="104"/>
    </row>
    <row r="159" spans="1:21" ht="22.5" x14ac:dyDescent="0.25">
      <c r="A159" s="112" t="s">
        <v>35</v>
      </c>
      <c r="B159" s="113" t="s">
        <v>230</v>
      </c>
      <c r="C159" s="118" t="s">
        <v>102</v>
      </c>
      <c r="D159" s="118" t="s">
        <v>103</v>
      </c>
      <c r="E159" s="118" t="s">
        <v>104</v>
      </c>
      <c r="F159" s="118" t="s">
        <v>231</v>
      </c>
      <c r="G159" s="65" t="s">
        <v>232</v>
      </c>
      <c r="H159" s="65" t="s">
        <v>233</v>
      </c>
      <c r="I159" s="104"/>
      <c r="J159" s="104"/>
      <c r="K159" s="104"/>
      <c r="L159" s="104"/>
      <c r="M159" s="104"/>
      <c r="N159" s="104"/>
      <c r="O159" s="104"/>
      <c r="P159" s="104"/>
      <c r="Q159" s="104"/>
      <c r="R159" s="104"/>
      <c r="S159" s="104"/>
      <c r="T159" s="104"/>
      <c r="U159" s="104"/>
    </row>
    <row r="160" spans="1:21" ht="30" x14ac:dyDescent="0.25">
      <c r="A160" s="114" t="s">
        <v>35</v>
      </c>
      <c r="B160" s="115" t="s">
        <v>328</v>
      </c>
      <c r="C160" s="119" t="s">
        <v>374</v>
      </c>
      <c r="D160" s="119" t="s">
        <v>374</v>
      </c>
      <c r="E160" s="119" t="s">
        <v>375</v>
      </c>
      <c r="F160" s="119" t="s">
        <v>133</v>
      </c>
      <c r="G160" s="119" t="s">
        <v>133</v>
      </c>
      <c r="H160" s="119" t="s">
        <v>133</v>
      </c>
      <c r="I160" s="104"/>
      <c r="J160" s="104"/>
      <c r="K160" s="104"/>
      <c r="L160" s="104"/>
      <c r="M160" s="104"/>
      <c r="N160" s="104"/>
      <c r="O160" s="104"/>
      <c r="P160" s="104"/>
      <c r="Q160" s="104"/>
      <c r="R160" s="104"/>
      <c r="S160" s="104"/>
      <c r="T160" s="104"/>
      <c r="U160" s="104"/>
    </row>
    <row r="161" spans="1:12" ht="22.5" x14ac:dyDescent="0.25">
      <c r="A161" s="112" t="s">
        <v>236</v>
      </c>
      <c r="B161" s="113" t="s">
        <v>237</v>
      </c>
      <c r="C161" s="118" t="s">
        <v>238</v>
      </c>
      <c r="D161" s="118" t="s">
        <v>239</v>
      </c>
      <c r="E161" s="140" t="s">
        <v>240</v>
      </c>
      <c r="F161" s="118" t="s">
        <v>241</v>
      </c>
      <c r="G161" s="118" t="s">
        <v>106</v>
      </c>
      <c r="H161" s="118" t="s">
        <v>107</v>
      </c>
      <c r="I161" s="118" t="s">
        <v>108</v>
      </c>
      <c r="J161" s="127" t="s">
        <v>242</v>
      </c>
      <c r="K161" s="65" t="s">
        <v>232</v>
      </c>
      <c r="L161" s="65" t="s">
        <v>233</v>
      </c>
    </row>
    <row r="162" spans="1:12" ht="30" x14ac:dyDescent="0.25">
      <c r="A162" s="114" t="s">
        <v>236</v>
      </c>
      <c r="B162" s="115" t="s">
        <v>255</v>
      </c>
      <c r="C162" s="119" t="s">
        <v>133</v>
      </c>
      <c r="D162" s="119" t="s">
        <v>133</v>
      </c>
      <c r="E162" s="128" t="s">
        <v>133</v>
      </c>
      <c r="F162" s="119" t="s">
        <v>376</v>
      </c>
      <c r="G162" s="119" t="s">
        <v>235</v>
      </c>
      <c r="H162" s="119" t="s">
        <v>235</v>
      </c>
      <c r="I162" s="119" t="s">
        <v>377</v>
      </c>
      <c r="J162" s="129" t="s">
        <v>133</v>
      </c>
      <c r="K162" s="119" t="s">
        <v>133</v>
      </c>
      <c r="L162" s="119" t="s">
        <v>133</v>
      </c>
    </row>
    <row r="163" spans="1:12" ht="22.5" x14ac:dyDescent="0.25">
      <c r="A163" s="112" t="s">
        <v>246</v>
      </c>
      <c r="B163" s="113" t="s">
        <v>237</v>
      </c>
      <c r="C163" s="118" t="s">
        <v>238</v>
      </c>
      <c r="D163" s="118" t="s">
        <v>241</v>
      </c>
      <c r="E163" s="65" t="s">
        <v>232</v>
      </c>
      <c r="F163" s="65" t="s">
        <v>233</v>
      </c>
      <c r="G163" s="104"/>
      <c r="H163" s="104"/>
      <c r="I163" s="104"/>
      <c r="J163" s="104"/>
      <c r="K163" s="104"/>
      <c r="L163" s="104"/>
    </row>
    <row r="164" spans="1:12" x14ac:dyDescent="0.25">
      <c r="A164" s="114" t="s">
        <v>246</v>
      </c>
      <c r="B164" s="115" t="s">
        <v>255</v>
      </c>
      <c r="C164" s="119" t="s">
        <v>133</v>
      </c>
      <c r="D164" s="119" t="s">
        <v>378</v>
      </c>
      <c r="E164" s="119" t="s">
        <v>133</v>
      </c>
      <c r="F164" s="119" t="s">
        <v>133</v>
      </c>
      <c r="G164" s="104"/>
      <c r="H164" s="104"/>
      <c r="I164" s="104"/>
      <c r="J164" s="104"/>
      <c r="K164" s="104"/>
      <c r="L164" s="104"/>
    </row>
    <row r="165" spans="1:12" ht="22.5" x14ac:dyDescent="0.25">
      <c r="A165" s="112" t="s">
        <v>247</v>
      </c>
      <c r="B165" s="113" t="s">
        <v>248</v>
      </c>
      <c r="C165" s="118" t="s">
        <v>249</v>
      </c>
      <c r="D165" s="118" t="s">
        <v>250</v>
      </c>
      <c r="E165" s="118" t="s">
        <v>251</v>
      </c>
      <c r="F165" s="118" t="s">
        <v>252</v>
      </c>
      <c r="G165" s="126" t="s">
        <v>253</v>
      </c>
      <c r="H165" s="104"/>
      <c r="I165" s="104"/>
      <c r="J165" s="104"/>
      <c r="K165" s="104"/>
      <c r="L165" s="104"/>
    </row>
    <row r="166" spans="1:12" x14ac:dyDescent="0.25">
      <c r="A166" s="131" t="s">
        <v>247</v>
      </c>
      <c r="B166" s="123" t="s">
        <v>333</v>
      </c>
      <c r="C166" s="119" t="s">
        <v>330</v>
      </c>
      <c r="D166" s="119" t="s">
        <v>304</v>
      </c>
      <c r="E166" s="119" t="s">
        <v>133</v>
      </c>
      <c r="F166" s="119">
        <v>0.5</v>
      </c>
      <c r="G166" s="119" t="s">
        <v>243</v>
      </c>
      <c r="H166" s="104"/>
      <c r="I166" s="104"/>
      <c r="J166" s="104"/>
      <c r="K166" s="104"/>
      <c r="L166" s="104"/>
    </row>
    <row r="167" spans="1:12" x14ac:dyDescent="0.25">
      <c r="A167" s="131" t="s">
        <v>247</v>
      </c>
      <c r="B167" s="123" t="s">
        <v>334</v>
      </c>
      <c r="C167" s="119" t="s">
        <v>330</v>
      </c>
      <c r="D167" s="119" t="s">
        <v>304</v>
      </c>
      <c r="E167" s="119" t="s">
        <v>133</v>
      </c>
      <c r="F167" s="119">
        <v>0.5</v>
      </c>
      <c r="G167" s="119" t="s">
        <v>243</v>
      </c>
      <c r="H167" s="104"/>
      <c r="I167" s="104"/>
      <c r="J167" s="104"/>
      <c r="K167" s="104"/>
      <c r="L167" s="104"/>
    </row>
    <row r="168" spans="1:12" ht="30" x14ac:dyDescent="0.25">
      <c r="A168" s="131" t="s">
        <v>247</v>
      </c>
      <c r="B168" s="123" t="s">
        <v>335</v>
      </c>
      <c r="C168" s="119" t="s">
        <v>330</v>
      </c>
      <c r="D168" s="119" t="s">
        <v>304</v>
      </c>
      <c r="E168" s="119" t="s">
        <v>133</v>
      </c>
      <c r="F168" s="119">
        <v>0.5</v>
      </c>
      <c r="G168" s="119" t="s">
        <v>243</v>
      </c>
      <c r="H168" s="104"/>
      <c r="I168" s="104"/>
      <c r="J168" s="104"/>
      <c r="K168" s="104"/>
      <c r="L168" s="104"/>
    </row>
    <row r="169" spans="1:12" ht="30" x14ac:dyDescent="0.25">
      <c r="A169" s="131" t="s">
        <v>247</v>
      </c>
      <c r="B169" s="123" t="s">
        <v>337</v>
      </c>
      <c r="C169" s="119" t="s">
        <v>330</v>
      </c>
      <c r="D169" s="119" t="s">
        <v>223</v>
      </c>
      <c r="E169" s="119" t="s">
        <v>133</v>
      </c>
      <c r="F169" s="119">
        <v>0.5</v>
      </c>
      <c r="G169" s="119" t="s">
        <v>243</v>
      </c>
      <c r="H169" s="104"/>
      <c r="I169" s="104"/>
      <c r="J169" s="104"/>
      <c r="K169" s="104"/>
      <c r="L169" s="104"/>
    </row>
    <row r="170" spans="1:12" ht="22.5" x14ac:dyDescent="0.25">
      <c r="A170" s="112" t="s">
        <v>258</v>
      </c>
      <c r="B170" s="113" t="s">
        <v>248</v>
      </c>
      <c r="C170" s="118" t="s">
        <v>249</v>
      </c>
      <c r="D170" s="118" t="s">
        <v>250</v>
      </c>
      <c r="E170" s="102"/>
      <c r="F170" s="103"/>
      <c r="G170" s="142"/>
      <c r="H170" s="104"/>
      <c r="I170" s="104"/>
      <c r="J170" s="104"/>
      <c r="K170" s="104"/>
      <c r="L170" s="104"/>
    </row>
    <row r="171" spans="1:12" x14ac:dyDescent="0.25">
      <c r="A171" s="131" t="s">
        <v>258</v>
      </c>
      <c r="B171" s="132" t="s">
        <v>339</v>
      </c>
      <c r="C171" s="119" t="s">
        <v>329</v>
      </c>
      <c r="D171" s="119" t="s">
        <v>133</v>
      </c>
      <c r="E171" s="106"/>
      <c r="F171" s="104"/>
      <c r="G171" s="104"/>
      <c r="H171" s="104"/>
      <c r="I171" s="104"/>
      <c r="J171" s="104"/>
      <c r="K171" s="104"/>
      <c r="L171" s="104"/>
    </row>
    <row r="172" spans="1:12" ht="30" x14ac:dyDescent="0.25">
      <c r="A172" s="131" t="s">
        <v>258</v>
      </c>
      <c r="B172" s="132" t="s">
        <v>350</v>
      </c>
      <c r="C172" s="119" t="s">
        <v>328</v>
      </c>
      <c r="D172" s="119" t="s">
        <v>133</v>
      </c>
      <c r="E172" s="106"/>
      <c r="F172" s="104"/>
      <c r="G172" s="104"/>
      <c r="H172" s="104"/>
      <c r="I172" s="104"/>
      <c r="J172" s="104"/>
      <c r="K172" s="104"/>
      <c r="L172" s="104"/>
    </row>
    <row r="173" spans="1:12" x14ac:dyDescent="0.25">
      <c r="A173" s="131" t="s">
        <v>258</v>
      </c>
      <c r="B173" s="132" t="s">
        <v>333</v>
      </c>
      <c r="C173" s="119" t="s">
        <v>329</v>
      </c>
      <c r="D173" s="119" t="s">
        <v>133</v>
      </c>
      <c r="E173" s="106"/>
      <c r="F173" s="104"/>
      <c r="G173" s="104"/>
      <c r="H173" s="104"/>
      <c r="I173" s="104"/>
      <c r="J173" s="104"/>
      <c r="K173" s="104"/>
      <c r="L173" s="104"/>
    </row>
    <row r="174" spans="1:12" x14ac:dyDescent="0.25">
      <c r="A174" s="131" t="s">
        <v>258</v>
      </c>
      <c r="B174" s="132" t="s">
        <v>340</v>
      </c>
      <c r="C174" s="119" t="s">
        <v>329</v>
      </c>
      <c r="D174" s="119" t="s">
        <v>133</v>
      </c>
      <c r="E174" s="106"/>
      <c r="F174" s="104"/>
      <c r="G174" s="104"/>
      <c r="H174" s="104"/>
      <c r="I174" s="104"/>
      <c r="J174" s="104"/>
      <c r="K174" s="104"/>
      <c r="L174" s="104"/>
    </row>
    <row r="175" spans="1:12" x14ac:dyDescent="0.25">
      <c r="A175" s="131" t="s">
        <v>258</v>
      </c>
      <c r="B175" s="132" t="s">
        <v>334</v>
      </c>
      <c r="C175" s="119" t="s">
        <v>329</v>
      </c>
      <c r="D175" s="119" t="s">
        <v>133</v>
      </c>
      <c r="E175" s="106"/>
      <c r="F175" s="104"/>
      <c r="G175" s="104"/>
      <c r="H175" s="104"/>
      <c r="I175" s="104"/>
      <c r="J175" s="104"/>
      <c r="K175" s="104"/>
      <c r="L175" s="104"/>
    </row>
    <row r="176" spans="1:12" x14ac:dyDescent="0.25">
      <c r="A176" s="131" t="s">
        <v>258</v>
      </c>
      <c r="B176" s="132" t="s">
        <v>341</v>
      </c>
      <c r="C176" s="119" t="s">
        <v>329</v>
      </c>
      <c r="D176" s="119" t="s">
        <v>133</v>
      </c>
      <c r="E176" s="106"/>
      <c r="F176" s="104"/>
      <c r="G176" s="104"/>
      <c r="H176" s="104"/>
      <c r="I176" s="104"/>
      <c r="J176" s="104"/>
      <c r="K176" s="104"/>
      <c r="L176" s="104"/>
    </row>
    <row r="177" spans="1:6" ht="30" x14ac:dyDescent="0.25">
      <c r="A177" s="131" t="s">
        <v>258</v>
      </c>
      <c r="B177" s="132" t="s">
        <v>342</v>
      </c>
      <c r="C177" s="119" t="s">
        <v>329</v>
      </c>
      <c r="D177" s="119" t="s">
        <v>133</v>
      </c>
      <c r="E177" s="106"/>
      <c r="F177" s="104"/>
    </row>
    <row r="178" spans="1:6" ht="30" x14ac:dyDescent="0.25">
      <c r="A178" s="131" t="s">
        <v>258</v>
      </c>
      <c r="B178" s="132" t="s">
        <v>335</v>
      </c>
      <c r="C178" s="119" t="s">
        <v>329</v>
      </c>
      <c r="D178" s="119" t="s">
        <v>133</v>
      </c>
      <c r="E178" s="106"/>
      <c r="F178" s="104"/>
    </row>
    <row r="179" spans="1:6" ht="30" x14ac:dyDescent="0.25">
      <c r="A179" s="131" t="s">
        <v>258</v>
      </c>
      <c r="B179" s="132" t="s">
        <v>343</v>
      </c>
      <c r="C179" s="119" t="s">
        <v>329</v>
      </c>
      <c r="D179" s="119" t="s">
        <v>133</v>
      </c>
      <c r="E179" s="106"/>
      <c r="F179" s="104"/>
    </row>
    <row r="180" spans="1:6" ht="30" x14ac:dyDescent="0.25">
      <c r="A180" s="131" t="s">
        <v>258</v>
      </c>
      <c r="B180" s="132" t="s">
        <v>336</v>
      </c>
      <c r="C180" s="119" t="s">
        <v>329</v>
      </c>
      <c r="D180" s="119" t="s">
        <v>133</v>
      </c>
      <c r="E180" s="106"/>
      <c r="F180" s="104"/>
    </row>
    <row r="181" spans="1:6" x14ac:dyDescent="0.25">
      <c r="A181" s="131" t="s">
        <v>258</v>
      </c>
      <c r="B181" s="132" t="s">
        <v>351</v>
      </c>
      <c r="C181" s="119" t="s">
        <v>328</v>
      </c>
      <c r="D181" s="119" t="s">
        <v>133</v>
      </c>
      <c r="E181" s="106"/>
      <c r="F181" s="104"/>
    </row>
    <row r="182" spans="1:6" x14ac:dyDescent="0.25">
      <c r="A182" s="131" t="s">
        <v>258</v>
      </c>
      <c r="B182" s="132" t="s">
        <v>352</v>
      </c>
      <c r="C182" s="119" t="s">
        <v>328</v>
      </c>
      <c r="D182" s="119" t="s">
        <v>133</v>
      </c>
      <c r="E182" s="106"/>
      <c r="F182" s="104"/>
    </row>
    <row r="183" spans="1:6" ht="30" x14ac:dyDescent="0.25">
      <c r="A183" s="131" t="s">
        <v>258</v>
      </c>
      <c r="B183" s="132" t="s">
        <v>337</v>
      </c>
      <c r="C183" s="119" t="s">
        <v>329</v>
      </c>
      <c r="D183" s="119" t="s">
        <v>133</v>
      </c>
      <c r="E183" s="106"/>
      <c r="F183" s="104"/>
    </row>
    <row r="184" spans="1:6" x14ac:dyDescent="0.25">
      <c r="A184" s="131" t="s">
        <v>258</v>
      </c>
      <c r="B184" s="132" t="s">
        <v>344</v>
      </c>
      <c r="C184" s="119" t="s">
        <v>329</v>
      </c>
      <c r="D184" s="119" t="s">
        <v>133</v>
      </c>
      <c r="E184" s="106"/>
      <c r="F184" s="104"/>
    </row>
    <row r="185" spans="1:6" ht="45" x14ac:dyDescent="0.25">
      <c r="A185" s="131" t="s">
        <v>258</v>
      </c>
      <c r="B185" s="132" t="s">
        <v>345</v>
      </c>
      <c r="C185" s="119" t="s">
        <v>329</v>
      </c>
      <c r="D185" s="119" t="s">
        <v>133</v>
      </c>
      <c r="E185" s="106"/>
      <c r="F185" s="104"/>
    </row>
    <row r="186" spans="1:6" x14ac:dyDescent="0.25">
      <c r="A186" s="131" t="s">
        <v>258</v>
      </c>
      <c r="B186" s="132" t="s">
        <v>353</v>
      </c>
      <c r="C186" s="119" t="s">
        <v>328</v>
      </c>
      <c r="D186" s="119" t="s">
        <v>133</v>
      </c>
      <c r="E186" s="106"/>
      <c r="F186" s="104"/>
    </row>
    <row r="187" spans="1:6" ht="45" x14ac:dyDescent="0.25">
      <c r="A187" s="131" t="s">
        <v>258</v>
      </c>
      <c r="B187" s="132" t="s">
        <v>354</v>
      </c>
      <c r="C187" s="119" t="s">
        <v>328</v>
      </c>
      <c r="D187" s="119" t="s">
        <v>133</v>
      </c>
      <c r="E187" s="106"/>
      <c r="F187" s="104"/>
    </row>
    <row r="188" spans="1:6" ht="30" x14ac:dyDescent="0.25">
      <c r="A188" s="131" t="s">
        <v>258</v>
      </c>
      <c r="B188" s="132" t="s">
        <v>338</v>
      </c>
      <c r="C188" s="119" t="s">
        <v>329</v>
      </c>
      <c r="D188" s="119" t="s">
        <v>133</v>
      </c>
      <c r="E188" s="106"/>
      <c r="F188" s="104"/>
    </row>
    <row r="189" spans="1:6" ht="30" x14ac:dyDescent="0.25">
      <c r="A189" s="131" t="s">
        <v>258</v>
      </c>
      <c r="B189" s="132" t="s">
        <v>346</v>
      </c>
      <c r="C189" s="119" t="s">
        <v>329</v>
      </c>
      <c r="D189" s="119" t="s">
        <v>133</v>
      </c>
      <c r="E189" s="106"/>
      <c r="F189" s="104"/>
    </row>
    <row r="190" spans="1:6" ht="30" x14ac:dyDescent="0.25">
      <c r="A190" s="83" t="s">
        <v>258</v>
      </c>
      <c r="B190" s="132" t="s">
        <v>347</v>
      </c>
      <c r="C190" s="119" t="s">
        <v>348</v>
      </c>
      <c r="D190" s="119" t="s">
        <v>133</v>
      </c>
      <c r="E190" s="106"/>
      <c r="F190" s="104"/>
    </row>
    <row r="191" spans="1:6" ht="45" x14ac:dyDescent="0.25">
      <c r="A191" s="131" t="s">
        <v>258</v>
      </c>
      <c r="B191" s="132" t="s">
        <v>355</v>
      </c>
      <c r="C191" s="119" t="s">
        <v>328</v>
      </c>
      <c r="D191" s="119" t="s">
        <v>133</v>
      </c>
      <c r="E191" s="106"/>
      <c r="F191" s="104"/>
    </row>
    <row r="192" spans="1:6" ht="45" x14ac:dyDescent="0.25">
      <c r="A192" s="131" t="s">
        <v>258</v>
      </c>
      <c r="B192" s="132" t="s">
        <v>349</v>
      </c>
      <c r="C192" s="119" t="s">
        <v>329</v>
      </c>
      <c r="D192" s="119" t="s">
        <v>133</v>
      </c>
      <c r="E192" s="106"/>
      <c r="F192" s="104"/>
    </row>
    <row r="193" spans="1:21" x14ac:dyDescent="0.25">
      <c r="A193" s="112" t="s">
        <v>280</v>
      </c>
      <c r="B193" s="113" t="s">
        <v>248</v>
      </c>
      <c r="C193" s="102"/>
      <c r="D193" s="103"/>
      <c r="E193" s="104"/>
      <c r="F193" s="104"/>
      <c r="G193" s="104"/>
      <c r="H193" s="104"/>
      <c r="I193" s="104"/>
      <c r="J193" s="104"/>
      <c r="K193" s="104"/>
      <c r="L193" s="104"/>
      <c r="M193" s="104"/>
      <c r="N193" s="104"/>
      <c r="O193" s="104"/>
      <c r="P193" s="104"/>
      <c r="Q193" s="104"/>
      <c r="R193" s="104"/>
      <c r="S193" s="104"/>
      <c r="T193" s="104"/>
      <c r="U193" s="104"/>
    </row>
    <row r="194" spans="1:21" x14ac:dyDescent="0.25">
      <c r="A194" s="131" t="s">
        <v>280</v>
      </c>
      <c r="B194" s="138" t="s">
        <v>133</v>
      </c>
      <c r="C194" s="106"/>
      <c r="D194" s="104"/>
      <c r="E194" s="104"/>
      <c r="F194" s="104"/>
      <c r="G194" s="104"/>
      <c r="H194" s="104"/>
      <c r="I194" s="104"/>
      <c r="J194" s="104"/>
      <c r="K194" s="104"/>
      <c r="L194" s="104"/>
      <c r="M194" s="104"/>
      <c r="N194" s="104"/>
      <c r="O194" s="104"/>
      <c r="P194" s="104"/>
      <c r="Q194" s="104"/>
      <c r="R194" s="104"/>
      <c r="S194" s="104"/>
      <c r="T194" s="104"/>
      <c r="U194" s="104"/>
    </row>
    <row r="195" spans="1:21" x14ac:dyDescent="0.25">
      <c r="A195" s="45" t="s">
        <v>282</v>
      </c>
      <c r="B195" s="65" t="s">
        <v>283</v>
      </c>
      <c r="C195" s="135" t="s">
        <v>284</v>
      </c>
      <c r="D195" s="135" t="s">
        <v>285</v>
      </c>
      <c r="E195" s="135" t="s">
        <v>286</v>
      </c>
      <c r="F195" s="65" t="s">
        <v>232</v>
      </c>
      <c r="G195" s="65" t="s">
        <v>233</v>
      </c>
      <c r="H195" s="135" t="s">
        <v>287</v>
      </c>
      <c r="I195" s="135" t="s">
        <v>288</v>
      </c>
      <c r="J195" s="135" t="s">
        <v>206</v>
      </c>
      <c r="K195" s="135" t="s">
        <v>289</v>
      </c>
      <c r="L195" s="135" t="s">
        <v>290</v>
      </c>
      <c r="M195" s="135" t="s">
        <v>291</v>
      </c>
      <c r="N195" s="135" t="s">
        <v>292</v>
      </c>
      <c r="O195" s="135" t="s">
        <v>112</v>
      </c>
      <c r="P195" s="135" t="s">
        <v>293</v>
      </c>
      <c r="Q195" s="135" t="s">
        <v>294</v>
      </c>
      <c r="R195" s="135" t="s">
        <v>295</v>
      </c>
      <c r="S195" s="135" t="s">
        <v>296</v>
      </c>
      <c r="T195" s="76" t="s">
        <v>216</v>
      </c>
      <c r="U195" s="141"/>
    </row>
    <row r="196" spans="1:21" ht="45" x14ac:dyDescent="0.25">
      <c r="A196" s="83" t="s">
        <v>282</v>
      </c>
      <c r="B196" s="119" t="s">
        <v>356</v>
      </c>
      <c r="C196" s="119" t="s">
        <v>133</v>
      </c>
      <c r="D196" s="119">
        <v>1</v>
      </c>
      <c r="E196" s="136" t="s">
        <v>379</v>
      </c>
      <c r="F196" s="119" t="s">
        <v>133</v>
      </c>
      <c r="G196" s="119" t="s">
        <v>133</v>
      </c>
      <c r="H196" s="119" t="s">
        <v>133</v>
      </c>
      <c r="I196" s="119">
        <v>1</v>
      </c>
      <c r="J196" s="119" t="s">
        <v>35</v>
      </c>
      <c r="K196" s="119" t="s">
        <v>133</v>
      </c>
      <c r="L196" s="119" t="s">
        <v>133</v>
      </c>
      <c r="M196" s="119" t="s">
        <v>380</v>
      </c>
      <c r="N196" s="119" t="s">
        <v>133</v>
      </c>
      <c r="O196" s="119" t="s">
        <v>133</v>
      </c>
      <c r="P196" s="119" t="s">
        <v>133</v>
      </c>
      <c r="Q196" s="119" t="s">
        <v>133</v>
      </c>
      <c r="R196" s="119" t="s">
        <v>133</v>
      </c>
      <c r="S196" s="119" t="s">
        <v>133</v>
      </c>
      <c r="T196" s="119" t="s">
        <v>133</v>
      </c>
      <c r="U196" s="104"/>
    </row>
    <row r="197" spans="1:21" ht="90" x14ac:dyDescent="0.25">
      <c r="A197" s="83" t="s">
        <v>282</v>
      </c>
      <c r="B197" s="137" t="s">
        <v>318</v>
      </c>
      <c r="C197" s="137" t="s">
        <v>358</v>
      </c>
      <c r="D197" s="119">
        <v>2</v>
      </c>
      <c r="E197" s="136" t="s">
        <v>381</v>
      </c>
      <c r="F197" s="119" t="s">
        <v>133</v>
      </c>
      <c r="G197" s="119" t="s">
        <v>133</v>
      </c>
      <c r="H197" s="138" t="s">
        <v>133</v>
      </c>
      <c r="I197" s="138">
        <v>1</v>
      </c>
      <c r="J197" s="138" t="s">
        <v>35</v>
      </c>
      <c r="K197" s="138" t="s">
        <v>133</v>
      </c>
      <c r="L197" s="138" t="s">
        <v>133</v>
      </c>
      <c r="M197" s="119" t="s">
        <v>382</v>
      </c>
      <c r="N197" s="138" t="s">
        <v>133</v>
      </c>
      <c r="O197" s="138" t="s">
        <v>133</v>
      </c>
      <c r="P197" s="138" t="s">
        <v>133</v>
      </c>
      <c r="Q197" s="138" t="s">
        <v>133</v>
      </c>
      <c r="R197" s="138" t="s">
        <v>133</v>
      </c>
      <c r="S197" s="138" t="s">
        <v>133</v>
      </c>
      <c r="T197" s="138" t="s">
        <v>133</v>
      </c>
      <c r="U197" s="104"/>
    </row>
    <row r="198" spans="1:21" ht="75" x14ac:dyDescent="0.25">
      <c r="A198" s="48" t="s">
        <v>282</v>
      </c>
      <c r="B198" s="139" t="s">
        <v>318</v>
      </c>
      <c r="C198" s="139" t="s">
        <v>358</v>
      </c>
      <c r="D198" s="119">
        <v>3</v>
      </c>
      <c r="E198" s="136" t="s">
        <v>359</v>
      </c>
      <c r="F198" s="119" t="s">
        <v>133</v>
      </c>
      <c r="G198" s="119" t="s">
        <v>133</v>
      </c>
      <c r="H198" s="138" t="s">
        <v>133</v>
      </c>
      <c r="I198" s="138">
        <v>1</v>
      </c>
      <c r="J198" s="138" t="s">
        <v>360</v>
      </c>
      <c r="K198" s="138" t="s">
        <v>133</v>
      </c>
      <c r="L198" s="138" t="s">
        <v>133</v>
      </c>
      <c r="M198" s="138" t="s">
        <v>133</v>
      </c>
      <c r="N198" s="138" t="s">
        <v>133</v>
      </c>
      <c r="O198" s="138" t="s">
        <v>133</v>
      </c>
      <c r="P198" s="138">
        <v>5</v>
      </c>
      <c r="Q198" s="138" t="s">
        <v>361</v>
      </c>
      <c r="R198" s="138" t="s">
        <v>322</v>
      </c>
      <c r="S198" s="138" t="s">
        <v>362</v>
      </c>
      <c r="T198" s="138" t="s">
        <v>133</v>
      </c>
      <c r="U198" s="104"/>
    </row>
    <row r="199" spans="1:21" x14ac:dyDescent="0.25">
      <c r="A199" s="112" t="s">
        <v>297</v>
      </c>
      <c r="B199" s="113" t="s">
        <v>298</v>
      </c>
      <c r="C199" s="104"/>
      <c r="D199" s="104"/>
      <c r="E199" s="104"/>
      <c r="F199" s="104"/>
      <c r="G199" s="104"/>
      <c r="H199" s="104"/>
      <c r="I199" s="104"/>
      <c r="J199" s="104"/>
      <c r="K199" s="104"/>
      <c r="L199" s="104"/>
      <c r="M199" s="104"/>
      <c r="N199" s="104"/>
      <c r="O199" s="104"/>
      <c r="P199" s="104"/>
      <c r="Q199" s="104"/>
      <c r="R199" s="104"/>
      <c r="S199" s="104"/>
      <c r="T199" s="104"/>
      <c r="U199" s="104"/>
    </row>
    <row r="200" spans="1:21" x14ac:dyDescent="0.25">
      <c r="A200" s="114" t="s">
        <v>297</v>
      </c>
      <c r="B200" s="115" t="s">
        <v>221</v>
      </c>
      <c r="C200" s="104"/>
      <c r="D200" s="104"/>
      <c r="E200" s="104"/>
      <c r="F200" s="104"/>
      <c r="G200" s="104"/>
      <c r="H200" s="104"/>
      <c r="I200" s="104"/>
      <c r="J200" s="104"/>
      <c r="K200" s="104"/>
      <c r="L200" s="104"/>
      <c r="M200" s="104"/>
      <c r="N200" s="104"/>
      <c r="O200" s="104"/>
      <c r="P200" s="104"/>
      <c r="Q200" s="104"/>
      <c r="R200" s="104"/>
      <c r="S200" s="104"/>
      <c r="T200" s="104"/>
      <c r="U200" s="104"/>
    </row>
    <row r="201" spans="1:21" ht="25.5" x14ac:dyDescent="0.25">
      <c r="A201" s="112" t="s">
        <v>299</v>
      </c>
      <c r="B201" s="113" t="s">
        <v>289</v>
      </c>
      <c r="C201" s="118" t="s">
        <v>290</v>
      </c>
      <c r="D201" s="106"/>
      <c r="E201" s="104"/>
      <c r="F201" s="104"/>
      <c r="G201" s="104"/>
      <c r="H201" s="104"/>
      <c r="I201" s="104"/>
      <c r="J201" s="104"/>
      <c r="K201" s="104"/>
      <c r="L201" s="104"/>
      <c r="M201" s="104"/>
      <c r="N201" s="104"/>
      <c r="O201" s="104"/>
      <c r="P201" s="104"/>
      <c r="Q201" s="104"/>
      <c r="R201" s="104"/>
      <c r="S201" s="104"/>
      <c r="T201" s="104"/>
      <c r="U201" s="104"/>
    </row>
    <row r="202" spans="1:21" ht="25.5" x14ac:dyDescent="0.25">
      <c r="A202" s="114" t="s">
        <v>299</v>
      </c>
      <c r="B202" s="115" t="s">
        <v>133</v>
      </c>
      <c r="C202" s="115" t="s">
        <v>133</v>
      </c>
      <c r="D202" s="106"/>
      <c r="E202" s="104"/>
      <c r="F202" s="104"/>
      <c r="G202" s="104"/>
      <c r="H202" s="104"/>
      <c r="I202" s="104"/>
      <c r="J202" s="104"/>
      <c r="K202" s="104"/>
      <c r="L202" s="104"/>
      <c r="M202" s="104"/>
      <c r="N202" s="104"/>
      <c r="O202" s="104"/>
      <c r="P202" s="104"/>
      <c r="Q202" s="104"/>
      <c r="R202" s="104"/>
      <c r="S202" s="104"/>
      <c r="T202" s="104"/>
      <c r="U202" s="104"/>
    </row>
    <row r="203" spans="1:21" x14ac:dyDescent="0.25">
      <c r="A203" s="104"/>
      <c r="B203" s="121"/>
      <c r="C203" s="104"/>
      <c r="D203" s="104"/>
      <c r="E203" s="104"/>
      <c r="F203" s="104"/>
      <c r="G203" s="104"/>
      <c r="H203" s="104"/>
      <c r="I203" s="104"/>
      <c r="J203" s="104"/>
      <c r="K203" s="104"/>
      <c r="L203" s="104"/>
      <c r="M203" s="104"/>
      <c r="N203" s="104"/>
      <c r="O203" s="104"/>
      <c r="P203" s="104"/>
      <c r="Q203" s="104"/>
      <c r="R203" s="104"/>
      <c r="S203" s="104"/>
      <c r="T203" s="104"/>
      <c r="U203" s="104"/>
    </row>
    <row r="204" spans="1:21" x14ac:dyDescent="0.25">
      <c r="A204" s="122" t="s">
        <v>229</v>
      </c>
      <c r="B204" s="123" t="s">
        <v>383</v>
      </c>
      <c r="C204" s="124"/>
      <c r="D204" s="125"/>
      <c r="E204" s="125"/>
      <c r="F204" s="125"/>
      <c r="G204" s="104"/>
      <c r="H204" s="104"/>
      <c r="I204" s="104"/>
      <c r="J204" s="104"/>
      <c r="K204" s="104"/>
      <c r="L204" s="104"/>
      <c r="M204" s="104"/>
      <c r="N204" s="104"/>
      <c r="O204" s="104"/>
      <c r="P204" s="104"/>
      <c r="Q204" s="104"/>
      <c r="R204" s="104"/>
      <c r="S204" s="104"/>
      <c r="T204" s="104"/>
      <c r="U204" s="104"/>
    </row>
    <row r="205" spans="1:21" ht="22.5" x14ac:dyDescent="0.25">
      <c r="A205" s="112" t="s">
        <v>35</v>
      </c>
      <c r="B205" s="113" t="s">
        <v>230</v>
      </c>
      <c r="C205" s="118" t="s">
        <v>102</v>
      </c>
      <c r="D205" s="118" t="s">
        <v>103</v>
      </c>
      <c r="E205" s="118" t="s">
        <v>104</v>
      </c>
      <c r="F205" s="118" t="s">
        <v>231</v>
      </c>
      <c r="G205" s="65" t="s">
        <v>232</v>
      </c>
      <c r="H205" s="65" t="s">
        <v>233</v>
      </c>
      <c r="I205" s="104"/>
      <c r="J205" s="104"/>
      <c r="K205" s="104"/>
      <c r="L205" s="104"/>
      <c r="M205" s="104"/>
      <c r="N205" s="104"/>
      <c r="O205" s="104"/>
      <c r="P205" s="104"/>
      <c r="Q205" s="104"/>
      <c r="R205" s="104"/>
      <c r="S205" s="104"/>
      <c r="T205" s="104"/>
      <c r="U205" s="104"/>
    </row>
    <row r="206" spans="1:21" x14ac:dyDescent="0.25">
      <c r="A206" s="114" t="s">
        <v>35</v>
      </c>
      <c r="B206" s="115" t="s">
        <v>380</v>
      </c>
      <c r="C206" s="119" t="s">
        <v>382</v>
      </c>
      <c r="D206" s="119" t="s">
        <v>382</v>
      </c>
      <c r="E206" s="119" t="s">
        <v>304</v>
      </c>
      <c r="F206" s="119" t="s">
        <v>133</v>
      </c>
      <c r="G206" s="119" t="s">
        <v>133</v>
      </c>
      <c r="H206" s="119" t="s">
        <v>133</v>
      </c>
      <c r="I206" s="104"/>
      <c r="J206" s="104"/>
      <c r="K206" s="104"/>
      <c r="L206" s="104"/>
      <c r="M206" s="104"/>
      <c r="N206" s="104"/>
      <c r="O206" s="104"/>
      <c r="P206" s="104"/>
      <c r="Q206" s="104"/>
      <c r="R206" s="104"/>
      <c r="S206" s="104"/>
      <c r="T206" s="104"/>
      <c r="U206" s="104"/>
    </row>
    <row r="207" spans="1:21" ht="22.5" x14ac:dyDescent="0.25">
      <c r="A207" s="112" t="s">
        <v>236</v>
      </c>
      <c r="B207" s="113" t="s">
        <v>237</v>
      </c>
      <c r="C207" s="118" t="s">
        <v>238</v>
      </c>
      <c r="D207" s="118" t="s">
        <v>239</v>
      </c>
      <c r="E207" s="140" t="s">
        <v>240</v>
      </c>
      <c r="F207" s="118" t="s">
        <v>241</v>
      </c>
      <c r="G207" s="118" t="s">
        <v>106</v>
      </c>
      <c r="H207" s="118" t="s">
        <v>107</v>
      </c>
      <c r="I207" s="118" t="s">
        <v>108</v>
      </c>
      <c r="J207" s="127" t="s">
        <v>242</v>
      </c>
      <c r="K207" s="65" t="s">
        <v>232</v>
      </c>
      <c r="L207" s="65" t="s">
        <v>233</v>
      </c>
      <c r="M207" s="104"/>
      <c r="N207" s="104"/>
      <c r="O207" s="104"/>
      <c r="P207" s="104"/>
      <c r="Q207" s="104"/>
      <c r="R207" s="104"/>
      <c r="S207" s="104"/>
      <c r="T207" s="104"/>
      <c r="U207" s="104"/>
    </row>
    <row r="208" spans="1:21" x14ac:dyDescent="0.25">
      <c r="A208" s="114" t="s">
        <v>236</v>
      </c>
      <c r="B208" s="115" t="s">
        <v>255</v>
      </c>
      <c r="C208" s="119" t="s">
        <v>133</v>
      </c>
      <c r="D208" s="119" t="s">
        <v>133</v>
      </c>
      <c r="E208" s="128" t="s">
        <v>133</v>
      </c>
      <c r="F208" s="119" t="s">
        <v>376</v>
      </c>
      <c r="G208" s="119" t="s">
        <v>235</v>
      </c>
      <c r="H208" s="119" t="s">
        <v>384</v>
      </c>
      <c r="I208" s="119" t="s">
        <v>385</v>
      </c>
      <c r="J208" s="129" t="s">
        <v>133</v>
      </c>
      <c r="K208" s="119" t="s">
        <v>133</v>
      </c>
      <c r="L208" s="119" t="s">
        <v>133</v>
      </c>
      <c r="M208" s="104"/>
      <c r="N208" s="104"/>
      <c r="O208" s="104"/>
      <c r="P208" s="104"/>
      <c r="Q208" s="104"/>
      <c r="R208" s="104"/>
      <c r="S208" s="104"/>
      <c r="T208" s="104"/>
      <c r="U208" s="104"/>
    </row>
    <row r="209" spans="1:8" ht="22.5" x14ac:dyDescent="0.25">
      <c r="A209" s="112" t="s">
        <v>246</v>
      </c>
      <c r="B209" s="113" t="s">
        <v>237</v>
      </c>
      <c r="C209" s="118" t="s">
        <v>238</v>
      </c>
      <c r="D209" s="118" t="s">
        <v>241</v>
      </c>
      <c r="E209" s="65" t="s">
        <v>232</v>
      </c>
      <c r="F209" s="65" t="s">
        <v>233</v>
      </c>
      <c r="G209" s="104"/>
      <c r="H209" s="104"/>
    </row>
    <row r="210" spans="1:8" x14ac:dyDescent="0.25">
      <c r="A210" s="114" t="s">
        <v>246</v>
      </c>
      <c r="B210" s="115" t="s">
        <v>133</v>
      </c>
      <c r="C210" s="115" t="s">
        <v>133</v>
      </c>
      <c r="D210" s="115" t="s">
        <v>133</v>
      </c>
      <c r="E210" s="119" t="s">
        <v>133</v>
      </c>
      <c r="F210" s="119" t="s">
        <v>133</v>
      </c>
      <c r="G210" s="104"/>
      <c r="H210" s="104"/>
    </row>
    <row r="211" spans="1:8" ht="22.5" x14ac:dyDescent="0.25">
      <c r="A211" s="112" t="s">
        <v>247</v>
      </c>
      <c r="B211" s="113" t="s">
        <v>248</v>
      </c>
      <c r="C211" s="118" t="s">
        <v>249</v>
      </c>
      <c r="D211" s="118" t="s">
        <v>250</v>
      </c>
      <c r="E211" s="118" t="s">
        <v>251</v>
      </c>
      <c r="F211" s="118" t="s">
        <v>252</v>
      </c>
      <c r="G211" s="126" t="s">
        <v>253</v>
      </c>
      <c r="H211" s="104"/>
    </row>
    <row r="212" spans="1:8" x14ac:dyDescent="0.25">
      <c r="A212" s="131" t="s">
        <v>247</v>
      </c>
      <c r="B212" s="123" t="s">
        <v>333</v>
      </c>
      <c r="C212" s="119" t="s">
        <v>330</v>
      </c>
      <c r="D212" s="119" t="s">
        <v>304</v>
      </c>
      <c r="E212" s="119" t="s">
        <v>133</v>
      </c>
      <c r="F212" s="119">
        <v>0.5</v>
      </c>
      <c r="G212" s="119" t="s">
        <v>243</v>
      </c>
      <c r="H212" s="104"/>
    </row>
    <row r="213" spans="1:8" x14ac:dyDescent="0.25">
      <c r="A213" s="131" t="s">
        <v>247</v>
      </c>
      <c r="B213" s="123" t="s">
        <v>334</v>
      </c>
      <c r="C213" s="119" t="s">
        <v>330</v>
      </c>
      <c r="D213" s="119" t="s">
        <v>304</v>
      </c>
      <c r="E213" s="119" t="s">
        <v>133</v>
      </c>
      <c r="F213" s="119">
        <v>0.5</v>
      </c>
      <c r="G213" s="119" t="s">
        <v>243</v>
      </c>
      <c r="H213" s="104"/>
    </row>
    <row r="214" spans="1:8" ht="30" x14ac:dyDescent="0.25">
      <c r="A214" s="131" t="s">
        <v>247</v>
      </c>
      <c r="B214" s="123" t="s">
        <v>335</v>
      </c>
      <c r="C214" s="119" t="s">
        <v>330</v>
      </c>
      <c r="D214" s="119" t="s">
        <v>304</v>
      </c>
      <c r="E214" s="119" t="s">
        <v>133</v>
      </c>
      <c r="F214" s="119">
        <v>0.5</v>
      </c>
      <c r="G214" s="119" t="s">
        <v>243</v>
      </c>
      <c r="H214" s="104"/>
    </row>
    <row r="215" spans="1:8" x14ac:dyDescent="0.25">
      <c r="A215" s="114" t="s">
        <v>247</v>
      </c>
      <c r="B215" s="132" t="s">
        <v>344</v>
      </c>
      <c r="C215" s="119" t="s">
        <v>382</v>
      </c>
      <c r="D215" s="119" t="s">
        <v>304</v>
      </c>
      <c r="E215" s="119" t="s">
        <v>133</v>
      </c>
      <c r="F215" s="119">
        <v>0.5</v>
      </c>
      <c r="G215" s="119" t="s">
        <v>243</v>
      </c>
      <c r="H215" s="104"/>
    </row>
    <row r="216" spans="1:8" ht="22.5" x14ac:dyDescent="0.25">
      <c r="A216" s="112" t="s">
        <v>258</v>
      </c>
      <c r="B216" s="113" t="s">
        <v>248</v>
      </c>
      <c r="C216" s="118" t="s">
        <v>249</v>
      </c>
      <c r="D216" s="118" t="s">
        <v>250</v>
      </c>
      <c r="E216" s="102"/>
      <c r="F216" s="103"/>
      <c r="G216" s="104"/>
      <c r="H216" s="104"/>
    </row>
    <row r="217" spans="1:8" x14ac:dyDescent="0.25">
      <c r="A217" s="131" t="s">
        <v>258</v>
      </c>
      <c r="B217" s="132" t="s">
        <v>339</v>
      </c>
      <c r="C217" s="119" t="s">
        <v>329</v>
      </c>
      <c r="D217" s="119" t="s">
        <v>133</v>
      </c>
      <c r="E217" s="106"/>
      <c r="F217" s="104"/>
      <c r="G217" s="104"/>
      <c r="H217" s="104"/>
    </row>
    <row r="218" spans="1:8" ht="30" x14ac:dyDescent="0.25">
      <c r="A218" s="131" t="s">
        <v>258</v>
      </c>
      <c r="B218" s="132" t="s">
        <v>350</v>
      </c>
      <c r="C218" s="119" t="s">
        <v>328</v>
      </c>
      <c r="D218" s="119" t="s">
        <v>133</v>
      </c>
      <c r="E218" s="106"/>
      <c r="F218" s="104"/>
      <c r="G218" s="104"/>
      <c r="H218" s="104"/>
    </row>
    <row r="219" spans="1:8" x14ac:dyDescent="0.25">
      <c r="A219" s="131" t="s">
        <v>258</v>
      </c>
      <c r="B219" s="132" t="s">
        <v>333</v>
      </c>
      <c r="C219" s="119" t="s">
        <v>329</v>
      </c>
      <c r="D219" s="119" t="s">
        <v>133</v>
      </c>
      <c r="E219" s="106"/>
      <c r="F219" s="104"/>
      <c r="G219" s="104"/>
      <c r="H219" s="104"/>
    </row>
    <row r="220" spans="1:8" x14ac:dyDescent="0.25">
      <c r="A220" s="131" t="s">
        <v>258</v>
      </c>
      <c r="B220" s="132" t="s">
        <v>340</v>
      </c>
      <c r="C220" s="119" t="s">
        <v>329</v>
      </c>
      <c r="D220" s="119" t="s">
        <v>133</v>
      </c>
      <c r="E220" s="106"/>
      <c r="F220" s="104"/>
      <c r="G220" s="104"/>
      <c r="H220" s="104"/>
    </row>
    <row r="221" spans="1:8" x14ac:dyDescent="0.25">
      <c r="A221" s="131" t="s">
        <v>258</v>
      </c>
      <c r="B221" s="132" t="s">
        <v>334</v>
      </c>
      <c r="C221" s="119" t="s">
        <v>329</v>
      </c>
      <c r="D221" s="119" t="s">
        <v>133</v>
      </c>
      <c r="E221" s="106"/>
      <c r="F221" s="104"/>
      <c r="G221" s="104"/>
      <c r="H221" s="104"/>
    </row>
    <row r="222" spans="1:8" x14ac:dyDescent="0.25">
      <c r="A222" s="131" t="s">
        <v>258</v>
      </c>
      <c r="B222" s="132" t="s">
        <v>341</v>
      </c>
      <c r="C222" s="119" t="s">
        <v>329</v>
      </c>
      <c r="D222" s="119" t="s">
        <v>133</v>
      </c>
      <c r="E222" s="106"/>
      <c r="F222" s="104"/>
      <c r="G222" s="104"/>
      <c r="H222" s="104"/>
    </row>
    <row r="223" spans="1:8" ht="30" x14ac:dyDescent="0.25">
      <c r="A223" s="131" t="s">
        <v>258</v>
      </c>
      <c r="B223" s="132" t="s">
        <v>342</v>
      </c>
      <c r="C223" s="119" t="s">
        <v>329</v>
      </c>
      <c r="D223" s="119" t="s">
        <v>133</v>
      </c>
      <c r="E223" s="106"/>
      <c r="F223" s="104"/>
      <c r="G223" s="104"/>
      <c r="H223" s="104"/>
    </row>
    <row r="224" spans="1:8" ht="30" x14ac:dyDescent="0.25">
      <c r="A224" s="131" t="s">
        <v>258</v>
      </c>
      <c r="B224" s="132" t="s">
        <v>335</v>
      </c>
      <c r="C224" s="119" t="s">
        <v>329</v>
      </c>
      <c r="D224" s="119" t="s">
        <v>133</v>
      </c>
      <c r="E224" s="106"/>
      <c r="F224" s="104"/>
      <c r="G224" s="104"/>
      <c r="H224" s="104"/>
    </row>
    <row r="225" spans="1:6" ht="30" x14ac:dyDescent="0.25">
      <c r="A225" s="131" t="s">
        <v>258</v>
      </c>
      <c r="B225" s="132" t="s">
        <v>343</v>
      </c>
      <c r="C225" s="119" t="s">
        <v>329</v>
      </c>
      <c r="D225" s="119" t="s">
        <v>133</v>
      </c>
      <c r="E225" s="106"/>
      <c r="F225" s="104"/>
    </row>
    <row r="226" spans="1:6" ht="30" x14ac:dyDescent="0.25">
      <c r="A226" s="131" t="s">
        <v>258</v>
      </c>
      <c r="B226" s="132" t="s">
        <v>336</v>
      </c>
      <c r="C226" s="119" t="s">
        <v>329</v>
      </c>
      <c r="D226" s="119" t="s">
        <v>133</v>
      </c>
      <c r="E226" s="106"/>
      <c r="F226" s="104"/>
    </row>
    <row r="227" spans="1:6" x14ac:dyDescent="0.25">
      <c r="A227" s="131" t="s">
        <v>258</v>
      </c>
      <c r="B227" s="132" t="s">
        <v>351</v>
      </c>
      <c r="C227" s="119" t="s">
        <v>328</v>
      </c>
      <c r="D227" s="119" t="s">
        <v>133</v>
      </c>
      <c r="E227" s="106"/>
      <c r="F227" s="104"/>
    </row>
    <row r="228" spans="1:6" x14ac:dyDescent="0.25">
      <c r="A228" s="131" t="s">
        <v>258</v>
      </c>
      <c r="B228" s="132" t="s">
        <v>352</v>
      </c>
      <c r="C228" s="119" t="s">
        <v>328</v>
      </c>
      <c r="D228" s="119" t="s">
        <v>133</v>
      </c>
      <c r="E228" s="106"/>
      <c r="F228" s="104"/>
    </row>
    <row r="229" spans="1:6" ht="30" x14ac:dyDescent="0.25">
      <c r="A229" s="131" t="s">
        <v>258</v>
      </c>
      <c r="B229" s="132" t="s">
        <v>337</v>
      </c>
      <c r="C229" s="119" t="s">
        <v>329</v>
      </c>
      <c r="D229" s="119" t="s">
        <v>133</v>
      </c>
      <c r="E229" s="106"/>
      <c r="F229" s="104"/>
    </row>
    <row r="230" spans="1:6" x14ac:dyDescent="0.25">
      <c r="A230" s="131" t="s">
        <v>258</v>
      </c>
      <c r="B230" s="132" t="s">
        <v>344</v>
      </c>
      <c r="C230" s="119" t="s">
        <v>329</v>
      </c>
      <c r="D230" s="119" t="s">
        <v>133</v>
      </c>
      <c r="E230" s="106"/>
      <c r="F230" s="104"/>
    </row>
    <row r="231" spans="1:6" ht="45" x14ac:dyDescent="0.25">
      <c r="A231" s="131" t="s">
        <v>258</v>
      </c>
      <c r="B231" s="132" t="s">
        <v>345</v>
      </c>
      <c r="C231" s="119" t="s">
        <v>329</v>
      </c>
      <c r="D231" s="119" t="s">
        <v>133</v>
      </c>
      <c r="E231" s="106"/>
      <c r="F231" s="104"/>
    </row>
    <row r="232" spans="1:6" x14ac:dyDescent="0.25">
      <c r="A232" s="131" t="s">
        <v>258</v>
      </c>
      <c r="B232" s="132" t="s">
        <v>353</v>
      </c>
      <c r="C232" s="119" t="s">
        <v>328</v>
      </c>
      <c r="D232" s="119" t="s">
        <v>133</v>
      </c>
      <c r="E232" s="106"/>
      <c r="F232" s="104"/>
    </row>
    <row r="233" spans="1:6" ht="45" x14ac:dyDescent="0.25">
      <c r="A233" s="131" t="s">
        <v>258</v>
      </c>
      <c r="B233" s="132" t="s">
        <v>354</v>
      </c>
      <c r="C233" s="119" t="s">
        <v>328</v>
      </c>
      <c r="D233" s="119" t="s">
        <v>133</v>
      </c>
      <c r="E233" s="106"/>
      <c r="F233" s="104"/>
    </row>
    <row r="234" spans="1:6" ht="30" x14ac:dyDescent="0.25">
      <c r="A234" s="131" t="s">
        <v>258</v>
      </c>
      <c r="B234" s="132" t="s">
        <v>338</v>
      </c>
      <c r="C234" s="119" t="s">
        <v>329</v>
      </c>
      <c r="D234" s="119" t="s">
        <v>133</v>
      </c>
      <c r="E234" s="106"/>
      <c r="F234" s="104"/>
    </row>
    <row r="235" spans="1:6" ht="30" x14ac:dyDescent="0.25">
      <c r="A235" s="131" t="s">
        <v>258</v>
      </c>
      <c r="B235" s="132" t="s">
        <v>346</v>
      </c>
      <c r="C235" s="119" t="s">
        <v>329</v>
      </c>
      <c r="D235" s="119" t="s">
        <v>133</v>
      </c>
      <c r="E235" s="106"/>
      <c r="F235" s="104"/>
    </row>
    <row r="236" spans="1:6" ht="30" x14ac:dyDescent="0.25">
      <c r="A236" s="131" t="s">
        <v>258</v>
      </c>
      <c r="B236" s="132" t="s">
        <v>347</v>
      </c>
      <c r="C236" s="119" t="s">
        <v>348</v>
      </c>
      <c r="D236" s="119" t="s">
        <v>133</v>
      </c>
      <c r="E236" s="106"/>
      <c r="F236" s="104"/>
    </row>
    <row r="237" spans="1:6" ht="45" x14ac:dyDescent="0.25">
      <c r="A237" s="131" t="s">
        <v>258</v>
      </c>
      <c r="B237" s="132" t="s">
        <v>355</v>
      </c>
      <c r="C237" s="119" t="s">
        <v>328</v>
      </c>
      <c r="D237" s="119" t="s">
        <v>133</v>
      </c>
      <c r="E237" s="106"/>
      <c r="F237" s="104"/>
    </row>
    <row r="238" spans="1:6" ht="45" x14ac:dyDescent="0.25">
      <c r="A238" s="131" t="s">
        <v>258</v>
      </c>
      <c r="B238" s="132" t="s">
        <v>349</v>
      </c>
      <c r="C238" s="119" t="s">
        <v>329</v>
      </c>
      <c r="D238" s="119" t="s">
        <v>133</v>
      </c>
      <c r="E238" s="106"/>
      <c r="F238" s="104"/>
    </row>
    <row r="239" spans="1:6" x14ac:dyDescent="0.25">
      <c r="A239" s="112" t="s">
        <v>280</v>
      </c>
      <c r="B239" s="113" t="s">
        <v>248</v>
      </c>
      <c r="C239" s="102"/>
      <c r="D239" s="103"/>
      <c r="E239" s="104"/>
      <c r="F239" s="104"/>
    </row>
    <row r="240" spans="1:6" x14ac:dyDescent="0.25">
      <c r="A240" s="131" t="s">
        <v>280</v>
      </c>
      <c r="B240" s="138" t="s">
        <v>133</v>
      </c>
      <c r="C240" s="106"/>
      <c r="D240" s="104"/>
      <c r="E240" s="104"/>
      <c r="F240" s="104"/>
    </row>
    <row r="241" spans="1:21" x14ac:dyDescent="0.25">
      <c r="A241" s="45" t="s">
        <v>282</v>
      </c>
      <c r="B241" s="65" t="s">
        <v>283</v>
      </c>
      <c r="C241" s="135" t="s">
        <v>284</v>
      </c>
      <c r="D241" s="135" t="s">
        <v>285</v>
      </c>
      <c r="E241" s="135" t="s">
        <v>286</v>
      </c>
      <c r="F241" s="65" t="s">
        <v>232</v>
      </c>
      <c r="G241" s="65" t="s">
        <v>233</v>
      </c>
      <c r="H241" s="135" t="s">
        <v>287</v>
      </c>
      <c r="I241" s="135" t="s">
        <v>288</v>
      </c>
      <c r="J241" s="135" t="s">
        <v>206</v>
      </c>
      <c r="K241" s="135" t="s">
        <v>289</v>
      </c>
      <c r="L241" s="135" t="s">
        <v>290</v>
      </c>
      <c r="M241" s="135" t="s">
        <v>291</v>
      </c>
      <c r="N241" s="135" t="s">
        <v>292</v>
      </c>
      <c r="O241" s="135" t="s">
        <v>112</v>
      </c>
      <c r="P241" s="135" t="s">
        <v>293</v>
      </c>
      <c r="Q241" s="135" t="s">
        <v>294</v>
      </c>
      <c r="R241" s="135" t="s">
        <v>295</v>
      </c>
      <c r="S241" s="135" t="s">
        <v>296</v>
      </c>
      <c r="T241" s="76" t="s">
        <v>216</v>
      </c>
      <c r="U241" s="141"/>
    </row>
    <row r="242" spans="1:21" ht="45" x14ac:dyDescent="0.25">
      <c r="A242" s="83" t="s">
        <v>282</v>
      </c>
      <c r="B242" s="119" t="s">
        <v>356</v>
      </c>
      <c r="C242" s="119" t="s">
        <v>133</v>
      </c>
      <c r="D242" s="119">
        <v>1</v>
      </c>
      <c r="E242" s="136" t="s">
        <v>357</v>
      </c>
      <c r="F242" s="119" t="s">
        <v>133</v>
      </c>
      <c r="G242" s="119" t="s">
        <v>133</v>
      </c>
      <c r="H242" s="119" t="s">
        <v>133</v>
      </c>
      <c r="I242" s="119">
        <v>1</v>
      </c>
      <c r="J242" s="119" t="s">
        <v>35</v>
      </c>
      <c r="K242" s="119" t="s">
        <v>133</v>
      </c>
      <c r="L242" s="119" t="s">
        <v>133</v>
      </c>
      <c r="M242" s="119" t="s">
        <v>304</v>
      </c>
      <c r="N242" s="119" t="s">
        <v>133</v>
      </c>
      <c r="O242" s="119" t="s">
        <v>133</v>
      </c>
      <c r="P242" s="119" t="s">
        <v>133</v>
      </c>
      <c r="Q242" s="119" t="s">
        <v>133</v>
      </c>
      <c r="R242" s="119" t="s">
        <v>133</v>
      </c>
      <c r="S242" s="119" t="s">
        <v>133</v>
      </c>
      <c r="T242" s="119" t="s">
        <v>133</v>
      </c>
      <c r="U242" s="104"/>
    </row>
    <row r="243" spans="1:21" ht="90" x14ac:dyDescent="0.25">
      <c r="A243" s="83" t="s">
        <v>282</v>
      </c>
      <c r="B243" s="137" t="s">
        <v>318</v>
      </c>
      <c r="C243" s="137" t="s">
        <v>358</v>
      </c>
      <c r="D243" s="119">
        <v>2</v>
      </c>
      <c r="E243" s="136" t="s">
        <v>370</v>
      </c>
      <c r="F243" s="119" t="s">
        <v>133</v>
      </c>
      <c r="G243" s="119" t="s">
        <v>133</v>
      </c>
      <c r="H243" s="138" t="s">
        <v>133</v>
      </c>
      <c r="I243" s="138">
        <v>1</v>
      </c>
      <c r="J243" s="138" t="s">
        <v>35</v>
      </c>
      <c r="K243" s="138" t="s">
        <v>133</v>
      </c>
      <c r="L243" s="138" t="s">
        <v>133</v>
      </c>
      <c r="M243" s="119" t="s">
        <v>304</v>
      </c>
      <c r="N243" s="138" t="s">
        <v>133</v>
      </c>
      <c r="O243" s="138" t="s">
        <v>133</v>
      </c>
      <c r="P243" s="138" t="s">
        <v>133</v>
      </c>
      <c r="Q243" s="138" t="s">
        <v>133</v>
      </c>
      <c r="R243" s="138" t="s">
        <v>133</v>
      </c>
      <c r="S243" s="138" t="s">
        <v>133</v>
      </c>
      <c r="T243" s="138" t="s">
        <v>133</v>
      </c>
      <c r="U243" s="104"/>
    </row>
    <row r="244" spans="1:21" ht="75" x14ac:dyDescent="0.25">
      <c r="A244" s="48" t="s">
        <v>282</v>
      </c>
      <c r="B244" s="139" t="s">
        <v>318</v>
      </c>
      <c r="C244" s="139" t="s">
        <v>358</v>
      </c>
      <c r="D244" s="119">
        <v>3</v>
      </c>
      <c r="E244" s="136" t="s">
        <v>359</v>
      </c>
      <c r="F244" s="119" t="s">
        <v>133</v>
      </c>
      <c r="G244" s="119" t="s">
        <v>133</v>
      </c>
      <c r="H244" s="138" t="s">
        <v>133</v>
      </c>
      <c r="I244" s="138">
        <v>1</v>
      </c>
      <c r="J244" s="138" t="s">
        <v>360</v>
      </c>
      <c r="K244" s="138" t="s">
        <v>133</v>
      </c>
      <c r="L244" s="138" t="s">
        <v>133</v>
      </c>
      <c r="M244" s="138" t="s">
        <v>133</v>
      </c>
      <c r="N244" s="138" t="s">
        <v>133</v>
      </c>
      <c r="O244" s="138" t="s">
        <v>133</v>
      </c>
      <c r="P244" s="138">
        <v>5</v>
      </c>
      <c r="Q244" s="138" t="s">
        <v>361</v>
      </c>
      <c r="R244" s="138" t="s">
        <v>322</v>
      </c>
      <c r="S244" s="138" t="s">
        <v>362</v>
      </c>
      <c r="T244" s="138" t="s">
        <v>133</v>
      </c>
      <c r="U244" s="104"/>
    </row>
    <row r="245" spans="1:21" x14ac:dyDescent="0.25">
      <c r="A245" s="112" t="s">
        <v>297</v>
      </c>
      <c r="B245" s="113" t="s">
        <v>298</v>
      </c>
      <c r="C245" s="104"/>
      <c r="D245" s="104"/>
      <c r="E245" s="104"/>
      <c r="F245" s="104"/>
      <c r="G245" s="104"/>
      <c r="H245" s="104"/>
      <c r="I245" s="104"/>
      <c r="J245" s="104"/>
      <c r="K245" s="104"/>
      <c r="L245" s="104"/>
      <c r="M245" s="104"/>
      <c r="N245" s="104"/>
      <c r="O245" s="104"/>
      <c r="P245" s="104"/>
      <c r="Q245" s="104"/>
      <c r="R245" s="104"/>
      <c r="S245" s="104"/>
      <c r="T245" s="104"/>
      <c r="U245" s="104"/>
    </row>
    <row r="246" spans="1:21" x14ac:dyDescent="0.25">
      <c r="A246" s="114" t="s">
        <v>297</v>
      </c>
      <c r="B246" s="115" t="s">
        <v>221</v>
      </c>
      <c r="C246" s="104"/>
      <c r="D246" s="104"/>
      <c r="E246" s="104"/>
      <c r="F246" s="104"/>
      <c r="G246" s="104"/>
      <c r="H246" s="104"/>
      <c r="I246" s="104"/>
      <c r="J246" s="104"/>
      <c r="K246" s="104"/>
      <c r="L246" s="104"/>
      <c r="M246" s="104"/>
      <c r="N246" s="104"/>
      <c r="O246" s="104"/>
      <c r="P246" s="104"/>
      <c r="Q246" s="104"/>
      <c r="R246" s="104"/>
      <c r="S246" s="104"/>
      <c r="T246" s="104"/>
      <c r="U246" s="104"/>
    </row>
    <row r="247" spans="1:21" ht="25.5" x14ac:dyDescent="0.25">
      <c r="A247" s="112" t="s">
        <v>299</v>
      </c>
      <c r="B247" s="113" t="s">
        <v>289</v>
      </c>
      <c r="C247" s="118" t="s">
        <v>290</v>
      </c>
      <c r="D247" s="106"/>
      <c r="E247" s="104"/>
      <c r="F247" s="104"/>
      <c r="G247" s="104"/>
      <c r="H247" s="104"/>
      <c r="I247" s="104"/>
      <c r="J247" s="104"/>
      <c r="K247" s="104"/>
      <c r="L247" s="104"/>
      <c r="M247" s="104"/>
      <c r="N247" s="104"/>
      <c r="O247" s="104"/>
      <c r="P247" s="104"/>
      <c r="Q247" s="104"/>
      <c r="R247" s="104"/>
      <c r="S247" s="104"/>
      <c r="T247" s="104"/>
      <c r="U247" s="104"/>
    </row>
    <row r="248" spans="1:21" ht="25.5" x14ac:dyDescent="0.25">
      <c r="A248" s="114" t="s">
        <v>299</v>
      </c>
      <c r="B248" s="115" t="s">
        <v>133</v>
      </c>
      <c r="C248" s="115" t="s">
        <v>133</v>
      </c>
      <c r="D248" s="106"/>
      <c r="E248" s="104"/>
      <c r="F248" s="104"/>
      <c r="G248" s="104"/>
      <c r="H248" s="104"/>
      <c r="I248" s="104"/>
      <c r="J248" s="104"/>
      <c r="K248" s="104"/>
      <c r="L248" s="104"/>
      <c r="M248" s="104"/>
      <c r="N248" s="104"/>
      <c r="O248" s="104"/>
      <c r="P248" s="104"/>
      <c r="Q248" s="104"/>
      <c r="R248" s="104"/>
      <c r="S248" s="104"/>
      <c r="T248" s="104"/>
      <c r="U248" s="104"/>
    </row>
    <row r="249" spans="1:21" x14ac:dyDescent="0.25">
      <c r="A249" s="104"/>
      <c r="B249" s="121"/>
      <c r="C249" s="104"/>
      <c r="D249" s="104"/>
      <c r="E249" s="104"/>
      <c r="F249" s="104"/>
      <c r="G249" s="104"/>
      <c r="H249" s="104"/>
      <c r="I249" s="104"/>
      <c r="J249" s="104"/>
      <c r="K249" s="104"/>
      <c r="L249" s="104"/>
      <c r="M249" s="104"/>
      <c r="N249" s="104"/>
      <c r="O249" s="104"/>
      <c r="P249" s="104"/>
      <c r="Q249" s="104"/>
      <c r="R249" s="104"/>
      <c r="S249" s="104"/>
      <c r="T249" s="104"/>
      <c r="U249" s="104"/>
    </row>
    <row r="250" spans="1:21" x14ac:dyDescent="0.25">
      <c r="A250" s="122" t="s">
        <v>229</v>
      </c>
      <c r="B250" s="123" t="s">
        <v>386</v>
      </c>
      <c r="C250" s="124"/>
      <c r="D250" s="125"/>
      <c r="E250" s="125"/>
      <c r="F250" s="125"/>
      <c r="G250" s="104"/>
      <c r="H250" s="104"/>
      <c r="I250" s="104"/>
      <c r="J250" s="104"/>
      <c r="K250" s="104"/>
      <c r="L250" s="104"/>
      <c r="M250" s="104"/>
      <c r="N250" s="104"/>
      <c r="O250" s="104"/>
      <c r="P250" s="104"/>
      <c r="Q250" s="104"/>
      <c r="R250" s="104"/>
      <c r="S250" s="104"/>
      <c r="T250" s="104"/>
      <c r="U250" s="104"/>
    </row>
    <row r="251" spans="1:21" ht="22.5" x14ac:dyDescent="0.25">
      <c r="A251" s="112" t="s">
        <v>35</v>
      </c>
      <c r="B251" s="113" t="s">
        <v>230</v>
      </c>
      <c r="C251" s="118" t="s">
        <v>102</v>
      </c>
      <c r="D251" s="118" t="s">
        <v>103</v>
      </c>
      <c r="E251" s="118" t="s">
        <v>104</v>
      </c>
      <c r="F251" s="118" t="s">
        <v>231</v>
      </c>
      <c r="G251" s="65" t="s">
        <v>232</v>
      </c>
      <c r="H251" s="65" t="s">
        <v>233</v>
      </c>
      <c r="I251" s="104"/>
      <c r="J251" s="104"/>
      <c r="K251" s="104"/>
      <c r="L251" s="104"/>
      <c r="M251" s="104"/>
      <c r="N251" s="104"/>
      <c r="O251" s="104"/>
      <c r="P251" s="104"/>
      <c r="Q251" s="104"/>
      <c r="R251" s="104"/>
      <c r="S251" s="104"/>
      <c r="T251" s="104"/>
      <c r="U251" s="104"/>
    </row>
    <row r="252" spans="1:21" x14ac:dyDescent="0.25">
      <c r="A252" s="114" t="s">
        <v>35</v>
      </c>
      <c r="B252" s="115" t="s">
        <v>304</v>
      </c>
      <c r="C252" s="119" t="s">
        <v>304</v>
      </c>
      <c r="D252" s="119" t="s">
        <v>304</v>
      </c>
      <c r="E252" s="119" t="s">
        <v>304</v>
      </c>
      <c r="F252" s="119" t="s">
        <v>133</v>
      </c>
      <c r="G252" s="119" t="s">
        <v>133</v>
      </c>
      <c r="H252" s="119" t="s">
        <v>133</v>
      </c>
      <c r="I252" s="104"/>
      <c r="J252" s="104"/>
      <c r="K252" s="104"/>
      <c r="L252" s="104"/>
      <c r="M252" s="104"/>
      <c r="N252" s="104"/>
      <c r="O252" s="104"/>
      <c r="P252" s="104"/>
      <c r="Q252" s="104"/>
      <c r="R252" s="104"/>
      <c r="S252" s="104"/>
      <c r="T252" s="104"/>
      <c r="U252" s="104"/>
    </row>
    <row r="253" spans="1:21" ht="22.5" x14ac:dyDescent="0.25">
      <c r="A253" s="112" t="s">
        <v>236</v>
      </c>
      <c r="B253" s="113" t="s">
        <v>237</v>
      </c>
      <c r="C253" s="118" t="s">
        <v>238</v>
      </c>
      <c r="D253" s="118" t="s">
        <v>239</v>
      </c>
      <c r="E253" s="140" t="s">
        <v>240</v>
      </c>
      <c r="F253" s="118" t="s">
        <v>241</v>
      </c>
      <c r="G253" s="118" t="s">
        <v>106</v>
      </c>
      <c r="H253" s="118" t="s">
        <v>107</v>
      </c>
      <c r="I253" s="118" t="s">
        <v>108</v>
      </c>
      <c r="J253" s="127" t="s">
        <v>242</v>
      </c>
      <c r="K253" s="65" t="s">
        <v>232</v>
      </c>
      <c r="L253" s="65" t="s">
        <v>233</v>
      </c>
      <c r="M253" s="104"/>
      <c r="N253" s="104"/>
      <c r="O253" s="104"/>
      <c r="P253" s="104"/>
      <c r="Q253" s="104"/>
      <c r="R253" s="104"/>
      <c r="S253" s="104"/>
      <c r="T253" s="104"/>
      <c r="U253" s="104"/>
    </row>
    <row r="254" spans="1:21" x14ac:dyDescent="0.25">
      <c r="A254" s="114" t="s">
        <v>236</v>
      </c>
      <c r="B254" s="115" t="s">
        <v>255</v>
      </c>
      <c r="C254" s="119" t="s">
        <v>133</v>
      </c>
      <c r="D254" s="119" t="s">
        <v>133</v>
      </c>
      <c r="E254" s="128" t="s">
        <v>133</v>
      </c>
      <c r="F254" s="119" t="s">
        <v>234</v>
      </c>
      <c r="G254" s="119" t="s">
        <v>234</v>
      </c>
      <c r="H254" s="119" t="s">
        <v>234</v>
      </c>
      <c r="I254" s="119" t="s">
        <v>133</v>
      </c>
      <c r="J254" s="129" t="s">
        <v>387</v>
      </c>
      <c r="K254" s="119" t="s">
        <v>133</v>
      </c>
      <c r="L254" s="119" t="s">
        <v>133</v>
      </c>
      <c r="M254" s="104"/>
      <c r="N254" s="104"/>
      <c r="O254" s="104"/>
      <c r="P254" s="104"/>
      <c r="Q254" s="104"/>
      <c r="R254" s="104"/>
      <c r="S254" s="104"/>
      <c r="T254" s="104"/>
      <c r="U254" s="104"/>
    </row>
    <row r="255" spans="1:21" ht="22.5" x14ac:dyDescent="0.25">
      <c r="A255" s="112" t="s">
        <v>246</v>
      </c>
      <c r="B255" s="113" t="s">
        <v>237</v>
      </c>
      <c r="C255" s="118" t="s">
        <v>238</v>
      </c>
      <c r="D255" s="118" t="s">
        <v>241</v>
      </c>
      <c r="E255" s="65" t="s">
        <v>232</v>
      </c>
      <c r="F255" s="65" t="s">
        <v>233</v>
      </c>
      <c r="G255" s="104"/>
      <c r="H255" s="104"/>
      <c r="I255" s="104"/>
      <c r="J255" s="104"/>
      <c r="K255" s="104"/>
      <c r="L255" s="104"/>
      <c r="M255" s="104"/>
      <c r="N255" s="104"/>
      <c r="O255" s="104"/>
      <c r="P255" s="104"/>
      <c r="Q255" s="104"/>
      <c r="R255" s="104"/>
      <c r="S255" s="104"/>
      <c r="T255" s="104"/>
      <c r="U255" s="104"/>
    </row>
    <row r="256" spans="1:21" x14ac:dyDescent="0.25">
      <c r="A256" s="114" t="s">
        <v>246</v>
      </c>
      <c r="B256" s="115" t="s">
        <v>133</v>
      </c>
      <c r="C256" s="115" t="s">
        <v>133</v>
      </c>
      <c r="D256" s="115" t="s">
        <v>133</v>
      </c>
      <c r="E256" s="119" t="s">
        <v>133</v>
      </c>
      <c r="F256" s="119" t="s">
        <v>133</v>
      </c>
      <c r="G256" s="104"/>
      <c r="H256" s="104"/>
      <c r="I256" s="104"/>
      <c r="J256" s="104"/>
      <c r="K256" s="104"/>
      <c r="L256" s="104"/>
      <c r="M256" s="104"/>
      <c r="N256" s="104"/>
      <c r="O256" s="104"/>
      <c r="P256" s="104"/>
      <c r="Q256" s="104"/>
      <c r="R256" s="104"/>
      <c r="S256" s="104"/>
      <c r="T256" s="104"/>
      <c r="U256" s="104"/>
    </row>
    <row r="257" spans="1:7" ht="22.5" x14ac:dyDescent="0.25">
      <c r="A257" s="112" t="s">
        <v>247</v>
      </c>
      <c r="B257" s="113" t="s">
        <v>248</v>
      </c>
      <c r="C257" s="118" t="s">
        <v>249</v>
      </c>
      <c r="D257" s="118" t="s">
        <v>250</v>
      </c>
      <c r="E257" s="118" t="s">
        <v>251</v>
      </c>
      <c r="F257" s="118" t="s">
        <v>252</v>
      </c>
      <c r="G257" s="126" t="s">
        <v>253</v>
      </c>
    </row>
    <row r="258" spans="1:7" ht="30" x14ac:dyDescent="0.25">
      <c r="A258" s="131" t="s">
        <v>247</v>
      </c>
      <c r="B258" s="132" t="s">
        <v>350</v>
      </c>
      <c r="C258" s="143" t="s">
        <v>304</v>
      </c>
      <c r="D258" s="143" t="s">
        <v>133</v>
      </c>
      <c r="E258" s="119" t="s">
        <v>133</v>
      </c>
      <c r="F258" s="119">
        <v>0.5</v>
      </c>
      <c r="G258" s="119" t="s">
        <v>243</v>
      </c>
    </row>
    <row r="259" spans="1:7" x14ac:dyDescent="0.25">
      <c r="A259" s="131" t="s">
        <v>247</v>
      </c>
      <c r="B259" s="132" t="s">
        <v>351</v>
      </c>
      <c r="C259" s="143" t="s">
        <v>304</v>
      </c>
      <c r="D259" s="143" t="s">
        <v>133</v>
      </c>
      <c r="E259" s="119" t="s">
        <v>133</v>
      </c>
      <c r="F259" s="119">
        <v>0.5</v>
      </c>
      <c r="G259" s="119" t="s">
        <v>243</v>
      </c>
    </row>
    <row r="260" spans="1:7" x14ac:dyDescent="0.25">
      <c r="A260" s="114" t="s">
        <v>247</v>
      </c>
      <c r="B260" s="144" t="s">
        <v>352</v>
      </c>
      <c r="C260" s="143" t="s">
        <v>304</v>
      </c>
      <c r="D260" s="119" t="s">
        <v>133</v>
      </c>
      <c r="E260" s="119" t="s">
        <v>133</v>
      </c>
      <c r="F260" s="119">
        <v>0.5</v>
      </c>
      <c r="G260" s="119" t="s">
        <v>243</v>
      </c>
    </row>
    <row r="261" spans="1:7" ht="22.5" x14ac:dyDescent="0.25">
      <c r="A261" s="112" t="s">
        <v>258</v>
      </c>
      <c r="B261" s="113" t="s">
        <v>248</v>
      </c>
      <c r="C261" s="118" t="s">
        <v>249</v>
      </c>
      <c r="D261" s="118" t="s">
        <v>250</v>
      </c>
      <c r="E261" s="102"/>
      <c r="F261" s="103"/>
      <c r="G261" s="104"/>
    </row>
    <row r="262" spans="1:7" x14ac:dyDescent="0.25">
      <c r="A262" s="131" t="s">
        <v>258</v>
      </c>
      <c r="B262" s="132" t="s">
        <v>339</v>
      </c>
      <c r="C262" s="119" t="s">
        <v>329</v>
      </c>
      <c r="D262" s="119" t="s">
        <v>133</v>
      </c>
      <c r="E262" s="106"/>
      <c r="F262" s="104"/>
      <c r="G262" s="104"/>
    </row>
    <row r="263" spans="1:7" ht="30" x14ac:dyDescent="0.25">
      <c r="A263" s="131" t="s">
        <v>258</v>
      </c>
      <c r="B263" s="132" t="s">
        <v>350</v>
      </c>
      <c r="C263" s="119" t="s">
        <v>328</v>
      </c>
      <c r="D263" s="119" t="s">
        <v>133</v>
      </c>
      <c r="E263" s="106"/>
      <c r="F263" s="104"/>
      <c r="G263" s="104"/>
    </row>
    <row r="264" spans="1:7" x14ac:dyDescent="0.25">
      <c r="A264" s="131" t="s">
        <v>258</v>
      </c>
      <c r="B264" s="132" t="s">
        <v>333</v>
      </c>
      <c r="C264" s="119" t="s">
        <v>329</v>
      </c>
      <c r="D264" s="119" t="s">
        <v>133</v>
      </c>
      <c r="E264" s="106"/>
      <c r="F264" s="104"/>
      <c r="G264" s="104"/>
    </row>
    <row r="265" spans="1:7" x14ac:dyDescent="0.25">
      <c r="A265" s="131" t="s">
        <v>258</v>
      </c>
      <c r="B265" s="132" t="s">
        <v>340</v>
      </c>
      <c r="C265" s="119" t="s">
        <v>329</v>
      </c>
      <c r="D265" s="119" t="s">
        <v>133</v>
      </c>
      <c r="E265" s="106"/>
      <c r="F265" s="104"/>
      <c r="G265" s="104"/>
    </row>
    <row r="266" spans="1:7" x14ac:dyDescent="0.25">
      <c r="A266" s="131" t="s">
        <v>258</v>
      </c>
      <c r="B266" s="132" t="s">
        <v>334</v>
      </c>
      <c r="C266" s="119" t="s">
        <v>329</v>
      </c>
      <c r="D266" s="119" t="s">
        <v>133</v>
      </c>
      <c r="E266" s="106"/>
      <c r="F266" s="104"/>
      <c r="G266" s="104"/>
    </row>
    <row r="267" spans="1:7" x14ac:dyDescent="0.25">
      <c r="A267" s="131" t="s">
        <v>258</v>
      </c>
      <c r="B267" s="132" t="s">
        <v>341</v>
      </c>
      <c r="C267" s="119" t="s">
        <v>329</v>
      </c>
      <c r="D267" s="119" t="s">
        <v>133</v>
      </c>
      <c r="E267" s="106"/>
      <c r="F267" s="104"/>
      <c r="G267" s="104"/>
    </row>
    <row r="268" spans="1:7" ht="30" x14ac:dyDescent="0.25">
      <c r="A268" s="131" t="s">
        <v>258</v>
      </c>
      <c r="B268" s="132" t="s">
        <v>342</v>
      </c>
      <c r="C268" s="119" t="s">
        <v>329</v>
      </c>
      <c r="D268" s="119" t="s">
        <v>133</v>
      </c>
      <c r="E268" s="106"/>
      <c r="F268" s="104"/>
      <c r="G268" s="104"/>
    </row>
    <row r="269" spans="1:7" ht="30" x14ac:dyDescent="0.25">
      <c r="A269" s="131" t="s">
        <v>258</v>
      </c>
      <c r="B269" s="132" t="s">
        <v>335</v>
      </c>
      <c r="C269" s="119" t="s">
        <v>329</v>
      </c>
      <c r="D269" s="119" t="s">
        <v>133</v>
      </c>
      <c r="E269" s="106"/>
      <c r="F269" s="104"/>
      <c r="G269" s="104"/>
    </row>
    <row r="270" spans="1:7" ht="30" x14ac:dyDescent="0.25">
      <c r="A270" s="131" t="s">
        <v>258</v>
      </c>
      <c r="B270" s="132" t="s">
        <v>343</v>
      </c>
      <c r="C270" s="119" t="s">
        <v>329</v>
      </c>
      <c r="D270" s="119" t="s">
        <v>133</v>
      </c>
      <c r="E270" s="106"/>
      <c r="F270" s="104"/>
      <c r="G270" s="104"/>
    </row>
    <row r="271" spans="1:7" ht="30" x14ac:dyDescent="0.25">
      <c r="A271" s="131" t="s">
        <v>258</v>
      </c>
      <c r="B271" s="132" t="s">
        <v>336</v>
      </c>
      <c r="C271" s="119" t="s">
        <v>329</v>
      </c>
      <c r="D271" s="119" t="s">
        <v>133</v>
      </c>
      <c r="E271" s="106"/>
      <c r="F271" s="104"/>
      <c r="G271" s="104"/>
    </row>
    <row r="272" spans="1:7" x14ac:dyDescent="0.25">
      <c r="A272" s="131" t="s">
        <v>258</v>
      </c>
      <c r="B272" s="132" t="s">
        <v>351</v>
      </c>
      <c r="C272" s="119" t="s">
        <v>328</v>
      </c>
      <c r="D272" s="119" t="s">
        <v>133</v>
      </c>
      <c r="E272" s="106"/>
      <c r="F272" s="104"/>
      <c r="G272" s="104"/>
    </row>
    <row r="273" spans="1:20" x14ac:dyDescent="0.25">
      <c r="A273" s="131" t="s">
        <v>258</v>
      </c>
      <c r="B273" s="132" t="s">
        <v>352</v>
      </c>
      <c r="C273" s="119" t="s">
        <v>328</v>
      </c>
      <c r="D273" s="119" t="s">
        <v>133</v>
      </c>
      <c r="E273" s="106"/>
      <c r="F273" s="104"/>
      <c r="G273" s="104"/>
      <c r="H273" s="104"/>
      <c r="I273" s="104"/>
      <c r="J273" s="104"/>
      <c r="K273" s="104"/>
      <c r="L273" s="104"/>
      <c r="M273" s="104"/>
      <c r="N273" s="104"/>
      <c r="O273" s="104"/>
      <c r="P273" s="104"/>
      <c r="Q273" s="104"/>
      <c r="R273" s="104"/>
      <c r="S273" s="104"/>
      <c r="T273" s="104"/>
    </row>
    <row r="274" spans="1:20" ht="30" x14ac:dyDescent="0.25">
      <c r="A274" s="131" t="s">
        <v>258</v>
      </c>
      <c r="B274" s="132" t="s">
        <v>337</v>
      </c>
      <c r="C274" s="119" t="s">
        <v>329</v>
      </c>
      <c r="D274" s="119" t="s">
        <v>133</v>
      </c>
      <c r="E274" s="106"/>
      <c r="F274" s="104"/>
      <c r="G274" s="104"/>
      <c r="H274" s="104"/>
      <c r="I274" s="104"/>
      <c r="J274" s="104"/>
      <c r="K274" s="104"/>
      <c r="L274" s="104"/>
      <c r="M274" s="104"/>
      <c r="N274" s="104"/>
      <c r="O274" s="104"/>
      <c r="P274" s="104"/>
      <c r="Q274" s="104"/>
      <c r="R274" s="104"/>
      <c r="S274" s="104"/>
      <c r="T274" s="104"/>
    </row>
    <row r="275" spans="1:20" x14ac:dyDescent="0.25">
      <c r="A275" s="131" t="s">
        <v>258</v>
      </c>
      <c r="B275" s="132" t="s">
        <v>344</v>
      </c>
      <c r="C275" s="119" t="s">
        <v>329</v>
      </c>
      <c r="D275" s="119" t="s">
        <v>133</v>
      </c>
      <c r="E275" s="106"/>
      <c r="F275" s="104"/>
      <c r="G275" s="104"/>
      <c r="H275" s="104"/>
      <c r="I275" s="104"/>
      <c r="J275" s="104"/>
      <c r="K275" s="104"/>
      <c r="L275" s="104"/>
      <c r="M275" s="104"/>
      <c r="N275" s="104"/>
      <c r="O275" s="104"/>
      <c r="P275" s="104"/>
      <c r="Q275" s="104"/>
      <c r="R275" s="104"/>
      <c r="S275" s="104"/>
      <c r="T275" s="104"/>
    </row>
    <row r="276" spans="1:20" ht="45" x14ac:dyDescent="0.25">
      <c r="A276" s="131" t="s">
        <v>258</v>
      </c>
      <c r="B276" s="132" t="s">
        <v>345</v>
      </c>
      <c r="C276" s="119" t="s">
        <v>329</v>
      </c>
      <c r="D276" s="119" t="s">
        <v>133</v>
      </c>
      <c r="E276" s="106"/>
      <c r="F276" s="104"/>
      <c r="G276" s="104"/>
      <c r="H276" s="104"/>
      <c r="I276" s="104"/>
      <c r="J276" s="104"/>
      <c r="K276" s="104"/>
      <c r="L276" s="104"/>
      <c r="M276" s="104"/>
      <c r="N276" s="104"/>
      <c r="O276" s="104"/>
      <c r="P276" s="104"/>
      <c r="Q276" s="104"/>
      <c r="R276" s="104"/>
      <c r="S276" s="104"/>
      <c r="T276" s="104"/>
    </row>
    <row r="277" spans="1:20" x14ac:dyDescent="0.25">
      <c r="A277" s="131" t="s">
        <v>258</v>
      </c>
      <c r="B277" s="132" t="s">
        <v>353</v>
      </c>
      <c r="C277" s="119" t="s">
        <v>328</v>
      </c>
      <c r="D277" s="119" t="s">
        <v>133</v>
      </c>
      <c r="E277" s="106"/>
      <c r="F277" s="104"/>
      <c r="G277" s="104"/>
      <c r="H277" s="104"/>
      <c r="I277" s="104"/>
      <c r="J277" s="104"/>
      <c r="K277" s="104"/>
      <c r="L277" s="104"/>
      <c r="M277" s="104"/>
      <c r="N277" s="104"/>
      <c r="O277" s="104"/>
      <c r="P277" s="104"/>
      <c r="Q277" s="104"/>
      <c r="R277" s="104"/>
      <c r="S277" s="104"/>
      <c r="T277" s="104"/>
    </row>
    <row r="278" spans="1:20" ht="45" x14ac:dyDescent="0.25">
      <c r="A278" s="131" t="s">
        <v>258</v>
      </c>
      <c r="B278" s="132" t="s">
        <v>354</v>
      </c>
      <c r="C278" s="119" t="s">
        <v>328</v>
      </c>
      <c r="D278" s="119" t="s">
        <v>133</v>
      </c>
      <c r="E278" s="106"/>
      <c r="F278" s="104"/>
      <c r="G278" s="104"/>
      <c r="H278" s="104"/>
      <c r="I278" s="104"/>
      <c r="J278" s="104"/>
      <c r="K278" s="104"/>
      <c r="L278" s="104"/>
      <c r="M278" s="104"/>
      <c r="N278" s="104"/>
      <c r="O278" s="104"/>
      <c r="P278" s="104"/>
      <c r="Q278" s="104"/>
      <c r="R278" s="104"/>
      <c r="S278" s="104"/>
      <c r="T278" s="104"/>
    </row>
    <row r="279" spans="1:20" ht="30" x14ac:dyDescent="0.25">
      <c r="A279" s="131" t="s">
        <v>258</v>
      </c>
      <c r="B279" s="132" t="s">
        <v>338</v>
      </c>
      <c r="C279" s="119" t="s">
        <v>329</v>
      </c>
      <c r="D279" s="119" t="s">
        <v>133</v>
      </c>
      <c r="E279" s="106"/>
      <c r="F279" s="104"/>
      <c r="G279" s="104"/>
      <c r="H279" s="104"/>
      <c r="I279" s="104"/>
      <c r="J279" s="104"/>
      <c r="K279" s="104"/>
      <c r="L279" s="104"/>
      <c r="M279" s="104"/>
      <c r="N279" s="104"/>
      <c r="O279" s="104"/>
      <c r="P279" s="104"/>
      <c r="Q279" s="104"/>
      <c r="R279" s="104"/>
      <c r="S279" s="104"/>
      <c r="T279" s="104"/>
    </row>
    <row r="280" spans="1:20" ht="30" x14ac:dyDescent="0.25">
      <c r="A280" s="131" t="s">
        <v>258</v>
      </c>
      <c r="B280" s="132" t="s">
        <v>346</v>
      </c>
      <c r="C280" s="119" t="s">
        <v>329</v>
      </c>
      <c r="D280" s="119" t="s">
        <v>133</v>
      </c>
      <c r="E280" s="106"/>
      <c r="F280" s="104"/>
      <c r="G280" s="104"/>
      <c r="H280" s="104"/>
      <c r="I280" s="104"/>
      <c r="J280" s="104"/>
      <c r="K280" s="104"/>
      <c r="L280" s="104"/>
      <c r="M280" s="104"/>
      <c r="N280" s="104"/>
      <c r="O280" s="104"/>
      <c r="P280" s="104"/>
      <c r="Q280" s="104"/>
      <c r="R280" s="104"/>
      <c r="S280" s="104"/>
      <c r="T280" s="104"/>
    </row>
    <row r="281" spans="1:20" ht="30" x14ac:dyDescent="0.25">
      <c r="A281" s="131" t="s">
        <v>258</v>
      </c>
      <c r="B281" s="132" t="s">
        <v>347</v>
      </c>
      <c r="C281" s="119" t="s">
        <v>348</v>
      </c>
      <c r="D281" s="119" t="s">
        <v>133</v>
      </c>
      <c r="E281" s="106"/>
      <c r="F281" s="104"/>
      <c r="G281" s="104"/>
      <c r="H281" s="104"/>
      <c r="I281" s="104"/>
      <c r="J281" s="104"/>
      <c r="K281" s="104"/>
      <c r="L281" s="104"/>
      <c r="M281" s="104"/>
      <c r="N281" s="104"/>
      <c r="O281" s="104"/>
      <c r="P281" s="104"/>
      <c r="Q281" s="104"/>
      <c r="R281" s="104"/>
      <c r="S281" s="104"/>
      <c r="T281" s="104"/>
    </row>
    <row r="282" spans="1:20" ht="45" x14ac:dyDescent="0.25">
      <c r="A282" s="131" t="s">
        <v>258</v>
      </c>
      <c r="B282" s="132" t="s">
        <v>355</v>
      </c>
      <c r="C282" s="119" t="s">
        <v>328</v>
      </c>
      <c r="D282" s="119" t="s">
        <v>133</v>
      </c>
      <c r="E282" s="106"/>
      <c r="F282" s="104"/>
      <c r="G282" s="104"/>
      <c r="H282" s="104"/>
      <c r="I282" s="104"/>
      <c r="J282" s="104"/>
      <c r="K282" s="104"/>
      <c r="L282" s="104"/>
      <c r="M282" s="104"/>
      <c r="N282" s="104"/>
      <c r="O282" s="104"/>
      <c r="P282" s="104"/>
      <c r="Q282" s="104"/>
      <c r="R282" s="104"/>
      <c r="S282" s="104"/>
      <c r="T282" s="104"/>
    </row>
    <row r="283" spans="1:20" ht="45" x14ac:dyDescent="0.25">
      <c r="A283" s="131" t="s">
        <v>258</v>
      </c>
      <c r="B283" s="132" t="s">
        <v>349</v>
      </c>
      <c r="C283" s="119" t="s">
        <v>329</v>
      </c>
      <c r="D283" s="119" t="s">
        <v>133</v>
      </c>
      <c r="E283" s="106"/>
      <c r="F283" s="104"/>
      <c r="G283" s="104"/>
      <c r="H283" s="104"/>
      <c r="I283" s="104"/>
      <c r="J283" s="104"/>
      <c r="K283" s="104"/>
      <c r="L283" s="104"/>
      <c r="M283" s="104"/>
      <c r="N283" s="104"/>
      <c r="O283" s="104"/>
      <c r="P283" s="104"/>
      <c r="Q283" s="104"/>
      <c r="R283" s="104"/>
      <c r="S283" s="104"/>
      <c r="T283" s="104"/>
    </row>
    <row r="284" spans="1:20" x14ac:dyDescent="0.25">
      <c r="A284" s="112" t="s">
        <v>280</v>
      </c>
      <c r="B284" s="113" t="s">
        <v>248</v>
      </c>
      <c r="C284" s="102"/>
      <c r="D284" s="103"/>
      <c r="E284" s="104"/>
      <c r="F284" s="104"/>
      <c r="G284" s="104"/>
      <c r="H284" s="104"/>
      <c r="I284" s="104"/>
      <c r="J284" s="104"/>
      <c r="K284" s="104"/>
      <c r="L284" s="104"/>
      <c r="M284" s="104"/>
      <c r="N284" s="104"/>
      <c r="O284" s="104"/>
      <c r="P284" s="104"/>
      <c r="Q284" s="104"/>
      <c r="R284" s="104"/>
      <c r="S284" s="104"/>
      <c r="T284" s="104"/>
    </row>
    <row r="285" spans="1:20" x14ac:dyDescent="0.25">
      <c r="A285" s="131" t="s">
        <v>280</v>
      </c>
      <c r="B285" s="138" t="s">
        <v>133</v>
      </c>
      <c r="C285" s="106"/>
      <c r="D285" s="104"/>
      <c r="E285" s="104"/>
      <c r="F285" s="104"/>
      <c r="G285" s="104"/>
      <c r="H285" s="104"/>
      <c r="I285" s="104"/>
      <c r="J285" s="104"/>
      <c r="K285" s="104"/>
      <c r="L285" s="104"/>
      <c r="M285" s="104"/>
      <c r="N285" s="104"/>
      <c r="O285" s="104"/>
      <c r="P285" s="104"/>
      <c r="Q285" s="104"/>
      <c r="R285" s="104"/>
      <c r="S285" s="104"/>
      <c r="T285" s="104"/>
    </row>
    <row r="286" spans="1:20" x14ac:dyDescent="0.25">
      <c r="A286" s="45" t="s">
        <v>282</v>
      </c>
      <c r="B286" s="65" t="s">
        <v>283</v>
      </c>
      <c r="C286" s="145" t="s">
        <v>284</v>
      </c>
      <c r="D286" s="135" t="s">
        <v>285</v>
      </c>
      <c r="E286" s="135" t="s">
        <v>286</v>
      </c>
      <c r="F286" s="65" t="s">
        <v>232</v>
      </c>
      <c r="G286" s="65" t="s">
        <v>233</v>
      </c>
      <c r="H286" s="135" t="s">
        <v>287</v>
      </c>
      <c r="I286" s="135" t="s">
        <v>288</v>
      </c>
      <c r="J286" s="135" t="s">
        <v>206</v>
      </c>
      <c r="K286" s="135" t="s">
        <v>289</v>
      </c>
      <c r="L286" s="135" t="s">
        <v>290</v>
      </c>
      <c r="M286" s="135" t="s">
        <v>291</v>
      </c>
      <c r="N286" s="135" t="s">
        <v>292</v>
      </c>
      <c r="O286" s="135" t="s">
        <v>112</v>
      </c>
      <c r="P286" s="135" t="s">
        <v>293</v>
      </c>
      <c r="Q286" s="135" t="s">
        <v>294</v>
      </c>
      <c r="R286" s="135" t="s">
        <v>295</v>
      </c>
      <c r="S286" s="135" t="s">
        <v>296</v>
      </c>
      <c r="T286" s="76" t="s">
        <v>216</v>
      </c>
    </row>
    <row r="287" spans="1:20" ht="60" x14ac:dyDescent="0.25">
      <c r="A287" s="83" t="s">
        <v>282</v>
      </c>
      <c r="B287" s="137" t="s">
        <v>388</v>
      </c>
      <c r="C287" s="137" t="s">
        <v>358</v>
      </c>
      <c r="D287" s="138">
        <v>1</v>
      </c>
      <c r="E287" s="136" t="s">
        <v>389</v>
      </c>
      <c r="F287" s="119" t="s">
        <v>133</v>
      </c>
      <c r="G287" s="119" t="s">
        <v>133</v>
      </c>
      <c r="H287" s="138" t="s">
        <v>133</v>
      </c>
      <c r="I287" s="138">
        <v>1</v>
      </c>
      <c r="J287" s="138" t="s">
        <v>360</v>
      </c>
      <c r="K287" s="138" t="s">
        <v>133</v>
      </c>
      <c r="L287" s="138" t="s">
        <v>133</v>
      </c>
      <c r="M287" s="138" t="s">
        <v>133</v>
      </c>
      <c r="N287" s="138" t="s">
        <v>133</v>
      </c>
      <c r="O287" s="138" t="s">
        <v>133</v>
      </c>
      <c r="P287" s="138">
        <v>2</v>
      </c>
      <c r="Q287" s="138" t="s">
        <v>390</v>
      </c>
      <c r="R287" s="138" t="s">
        <v>391</v>
      </c>
      <c r="S287" s="138" t="s">
        <v>133</v>
      </c>
      <c r="T287" s="138" t="s">
        <v>133</v>
      </c>
    </row>
    <row r="288" spans="1:20" ht="60" x14ac:dyDescent="0.25">
      <c r="A288" s="83" t="s">
        <v>282</v>
      </c>
      <c r="B288" s="146" t="s">
        <v>388</v>
      </c>
      <c r="C288" s="146" t="s">
        <v>358</v>
      </c>
      <c r="D288" s="138">
        <v>2</v>
      </c>
      <c r="E288" s="136" t="s">
        <v>392</v>
      </c>
      <c r="F288" s="119" t="s">
        <v>133</v>
      </c>
      <c r="G288" s="119" t="s">
        <v>133</v>
      </c>
      <c r="H288" s="138" t="s">
        <v>133</v>
      </c>
      <c r="I288" s="138">
        <v>1</v>
      </c>
      <c r="J288" s="138" t="s">
        <v>360</v>
      </c>
      <c r="K288" s="138" t="s">
        <v>133</v>
      </c>
      <c r="L288" s="138" t="s">
        <v>133</v>
      </c>
      <c r="M288" s="138" t="s">
        <v>133</v>
      </c>
      <c r="N288" s="138" t="s">
        <v>133</v>
      </c>
      <c r="O288" s="138" t="s">
        <v>133</v>
      </c>
      <c r="P288" s="138">
        <v>3</v>
      </c>
      <c r="Q288" s="138" t="s">
        <v>390</v>
      </c>
      <c r="R288" s="138" t="s">
        <v>391</v>
      </c>
      <c r="S288" s="138" t="s">
        <v>133</v>
      </c>
      <c r="T288" s="138" t="s">
        <v>133</v>
      </c>
    </row>
    <row r="289" spans="1:20" ht="105" x14ac:dyDescent="0.25">
      <c r="A289" s="83" t="s">
        <v>282</v>
      </c>
      <c r="B289" s="146" t="s">
        <v>388</v>
      </c>
      <c r="C289" s="146" t="s">
        <v>358</v>
      </c>
      <c r="D289" s="147">
        <v>3</v>
      </c>
      <c r="E289" s="148" t="s">
        <v>393</v>
      </c>
      <c r="F289" s="149" t="s">
        <v>133</v>
      </c>
      <c r="G289" s="150" t="s">
        <v>133</v>
      </c>
      <c r="H289" s="147" t="s">
        <v>394</v>
      </c>
      <c r="I289" s="138">
        <v>1</v>
      </c>
      <c r="J289" s="138" t="s">
        <v>360</v>
      </c>
      <c r="K289" s="138" t="s">
        <v>133</v>
      </c>
      <c r="L289" s="138" t="s">
        <v>133</v>
      </c>
      <c r="M289" s="138" t="s">
        <v>133</v>
      </c>
      <c r="N289" s="138" t="s">
        <v>133</v>
      </c>
      <c r="O289" s="138" t="s">
        <v>133</v>
      </c>
      <c r="P289" s="138">
        <v>4</v>
      </c>
      <c r="Q289" s="138" t="s">
        <v>390</v>
      </c>
      <c r="R289" s="138" t="s">
        <v>391</v>
      </c>
      <c r="S289" s="138" t="s">
        <v>133</v>
      </c>
      <c r="T289" s="138" t="s">
        <v>133</v>
      </c>
    </row>
    <row r="290" spans="1:20" ht="105" x14ac:dyDescent="0.25">
      <c r="A290" s="83" t="s">
        <v>282</v>
      </c>
      <c r="B290" s="146" t="s">
        <v>388</v>
      </c>
      <c r="C290" s="146" t="s">
        <v>358</v>
      </c>
      <c r="D290" s="139">
        <v>3</v>
      </c>
      <c r="E290" s="139" t="s">
        <v>393</v>
      </c>
      <c r="F290" s="139" t="s">
        <v>133</v>
      </c>
      <c r="G290" s="139" t="s">
        <v>133</v>
      </c>
      <c r="H290" s="139" t="s">
        <v>394</v>
      </c>
      <c r="I290" s="138">
        <v>2</v>
      </c>
      <c r="J290" s="138" t="s">
        <v>360</v>
      </c>
      <c r="K290" s="138" t="s">
        <v>133</v>
      </c>
      <c r="L290" s="138" t="s">
        <v>133</v>
      </c>
      <c r="M290" s="138" t="s">
        <v>380</v>
      </c>
      <c r="N290" s="138" t="s">
        <v>133</v>
      </c>
      <c r="O290" s="138" t="s">
        <v>133</v>
      </c>
      <c r="P290" s="138">
        <v>0</v>
      </c>
      <c r="Q290" s="138" t="s">
        <v>390</v>
      </c>
      <c r="R290" s="138" t="s">
        <v>322</v>
      </c>
      <c r="S290" s="138" t="s">
        <v>395</v>
      </c>
      <c r="T290" s="138" t="s">
        <v>133</v>
      </c>
    </row>
    <row r="291" spans="1:20" ht="75" x14ac:dyDescent="0.25">
      <c r="A291" s="48" t="s">
        <v>282</v>
      </c>
      <c r="B291" s="139" t="s">
        <v>388</v>
      </c>
      <c r="C291" s="139" t="s">
        <v>358</v>
      </c>
      <c r="D291" s="138">
        <v>4</v>
      </c>
      <c r="E291" s="136" t="s">
        <v>396</v>
      </c>
      <c r="F291" s="119" t="s">
        <v>133</v>
      </c>
      <c r="G291" s="119" t="s">
        <v>133</v>
      </c>
      <c r="H291" s="138" t="s">
        <v>133</v>
      </c>
      <c r="I291" s="138">
        <v>1</v>
      </c>
      <c r="J291" s="138" t="s">
        <v>360</v>
      </c>
      <c r="K291" s="138" t="s">
        <v>133</v>
      </c>
      <c r="L291" s="138" t="s">
        <v>133</v>
      </c>
      <c r="M291" s="138" t="s">
        <v>133</v>
      </c>
      <c r="N291" s="138" t="s">
        <v>133</v>
      </c>
      <c r="O291" s="138" t="s">
        <v>133</v>
      </c>
      <c r="P291" s="138">
        <v>4</v>
      </c>
      <c r="Q291" s="138" t="s">
        <v>390</v>
      </c>
      <c r="R291" s="138" t="s">
        <v>322</v>
      </c>
      <c r="S291" s="138" t="s">
        <v>133</v>
      </c>
      <c r="T291" s="138" t="s">
        <v>133</v>
      </c>
    </row>
    <row r="292" spans="1:20" x14ac:dyDescent="0.25">
      <c r="A292" s="112" t="s">
        <v>297</v>
      </c>
      <c r="B292" s="113" t="s">
        <v>298</v>
      </c>
      <c r="C292" s="104"/>
      <c r="D292" s="104"/>
      <c r="E292" s="104"/>
      <c r="F292" s="104"/>
      <c r="G292" s="104"/>
      <c r="H292" s="104"/>
      <c r="I292" s="104"/>
      <c r="J292" s="104"/>
      <c r="K292" s="104"/>
      <c r="L292" s="104"/>
      <c r="M292" s="104"/>
      <c r="N292" s="104"/>
      <c r="O292" s="104"/>
      <c r="P292" s="104"/>
      <c r="Q292" s="104"/>
      <c r="R292" s="104"/>
      <c r="S292" s="104"/>
      <c r="T292" s="104"/>
    </row>
    <row r="293" spans="1:20" x14ac:dyDescent="0.25">
      <c r="A293" s="114" t="s">
        <v>297</v>
      </c>
      <c r="B293" s="115" t="s">
        <v>221</v>
      </c>
      <c r="C293" s="104"/>
      <c r="D293" s="104"/>
      <c r="E293" s="104"/>
      <c r="F293" s="104"/>
      <c r="G293" s="104"/>
      <c r="H293" s="104"/>
      <c r="I293" s="104"/>
      <c r="J293" s="104"/>
      <c r="K293" s="104"/>
      <c r="L293" s="104"/>
      <c r="M293" s="104"/>
      <c r="N293" s="104"/>
      <c r="O293" s="104"/>
      <c r="P293" s="104"/>
      <c r="Q293" s="104"/>
      <c r="R293" s="104"/>
      <c r="S293" s="104"/>
      <c r="T293" s="104"/>
    </row>
    <row r="294" spans="1:20" ht="25.5" x14ac:dyDescent="0.25">
      <c r="A294" s="112" t="s">
        <v>299</v>
      </c>
      <c r="B294" s="113" t="s">
        <v>289</v>
      </c>
      <c r="C294" s="118" t="s">
        <v>290</v>
      </c>
      <c r="D294" s="106"/>
      <c r="E294" s="104"/>
      <c r="F294" s="104"/>
      <c r="G294" s="104"/>
      <c r="H294" s="104"/>
      <c r="I294" s="104"/>
      <c r="J294" s="104"/>
      <c r="K294" s="104"/>
      <c r="L294" s="104"/>
      <c r="M294" s="104"/>
      <c r="N294" s="104"/>
      <c r="O294" s="104"/>
      <c r="P294" s="104"/>
      <c r="Q294" s="104"/>
      <c r="R294" s="104"/>
      <c r="S294" s="104"/>
      <c r="T294" s="104"/>
    </row>
    <row r="295" spans="1:20" ht="25.5" x14ac:dyDescent="0.25">
      <c r="A295" s="114" t="s">
        <v>299</v>
      </c>
      <c r="B295" s="115" t="s">
        <v>133</v>
      </c>
      <c r="C295" s="115" t="s">
        <v>133</v>
      </c>
      <c r="D295" s="106"/>
      <c r="E295" s="104"/>
      <c r="F295" s="104"/>
      <c r="G295" s="104"/>
      <c r="H295" s="104"/>
      <c r="I295" s="104"/>
      <c r="J295" s="104"/>
      <c r="K295" s="104"/>
      <c r="L295" s="104"/>
      <c r="M295" s="104"/>
      <c r="N295" s="104"/>
      <c r="O295" s="104"/>
      <c r="P295" s="104"/>
      <c r="Q295" s="104"/>
      <c r="R295" s="104"/>
      <c r="S295" s="104"/>
      <c r="T295" s="104"/>
    </row>
    <row r="296" spans="1:20" x14ac:dyDescent="0.25">
      <c r="A296" s="104"/>
      <c r="B296" s="121"/>
      <c r="C296" s="104"/>
      <c r="D296" s="104"/>
      <c r="E296" s="104"/>
      <c r="F296" s="104"/>
      <c r="G296" s="104"/>
      <c r="H296" s="104"/>
      <c r="I296" s="104"/>
      <c r="J296" s="104"/>
      <c r="K296" s="104"/>
      <c r="L296" s="104"/>
      <c r="M296" s="104"/>
      <c r="N296" s="104"/>
      <c r="O296" s="104"/>
      <c r="P296" s="104"/>
      <c r="Q296" s="104"/>
      <c r="R296" s="104"/>
      <c r="S296" s="104"/>
      <c r="T296" s="104"/>
    </row>
    <row r="297" spans="1:20" x14ac:dyDescent="0.25">
      <c r="A297" s="122" t="s">
        <v>229</v>
      </c>
      <c r="B297" s="123" t="s">
        <v>397</v>
      </c>
      <c r="C297" s="124"/>
      <c r="D297" s="125"/>
      <c r="E297" s="125"/>
      <c r="F297" s="125"/>
      <c r="G297" s="104"/>
      <c r="H297" s="104"/>
      <c r="I297" s="104"/>
      <c r="J297" s="104"/>
      <c r="K297" s="104"/>
      <c r="L297" s="104"/>
      <c r="M297" s="104"/>
      <c r="N297" s="104"/>
      <c r="O297" s="104"/>
      <c r="P297" s="104"/>
      <c r="Q297" s="104"/>
      <c r="R297" s="104"/>
      <c r="S297" s="104"/>
      <c r="T297" s="104"/>
    </row>
    <row r="298" spans="1:20" ht="22.5" x14ac:dyDescent="0.25">
      <c r="A298" s="112" t="s">
        <v>35</v>
      </c>
      <c r="B298" s="113" t="s">
        <v>230</v>
      </c>
      <c r="C298" s="118" t="s">
        <v>102</v>
      </c>
      <c r="D298" s="118" t="s">
        <v>103</v>
      </c>
      <c r="E298" s="118" t="s">
        <v>104</v>
      </c>
      <c r="F298" s="118" t="s">
        <v>231</v>
      </c>
      <c r="G298" s="65" t="s">
        <v>232</v>
      </c>
      <c r="H298" s="65" t="s">
        <v>233</v>
      </c>
      <c r="I298" s="104"/>
      <c r="J298" s="104"/>
      <c r="K298" s="104"/>
      <c r="L298" s="104"/>
      <c r="M298" s="104"/>
      <c r="N298" s="104"/>
      <c r="O298" s="104"/>
      <c r="P298" s="104"/>
      <c r="Q298" s="104"/>
      <c r="R298" s="104"/>
      <c r="S298" s="104"/>
      <c r="T298" s="104"/>
    </row>
    <row r="299" spans="1:20" x14ac:dyDescent="0.25">
      <c r="A299" s="114" t="s">
        <v>35</v>
      </c>
      <c r="B299" s="115" t="s">
        <v>304</v>
      </c>
      <c r="C299" s="119" t="s">
        <v>304</v>
      </c>
      <c r="D299" s="119" t="s">
        <v>304</v>
      </c>
      <c r="E299" s="119" t="s">
        <v>304</v>
      </c>
      <c r="F299" s="119" t="s">
        <v>133</v>
      </c>
      <c r="G299" s="119" t="s">
        <v>133</v>
      </c>
      <c r="H299" s="119" t="s">
        <v>133</v>
      </c>
      <c r="I299" s="104"/>
      <c r="J299" s="104"/>
      <c r="K299" s="104"/>
      <c r="L299" s="104"/>
      <c r="M299" s="104"/>
      <c r="N299" s="104"/>
      <c r="O299" s="104"/>
      <c r="P299" s="104"/>
      <c r="Q299" s="104"/>
      <c r="R299" s="104"/>
      <c r="S299" s="104"/>
      <c r="T299" s="104"/>
    </row>
    <row r="300" spans="1:20" ht="22.5" x14ac:dyDescent="0.25">
      <c r="A300" s="112" t="s">
        <v>236</v>
      </c>
      <c r="B300" s="113" t="s">
        <v>237</v>
      </c>
      <c r="C300" s="118" t="s">
        <v>238</v>
      </c>
      <c r="D300" s="118" t="s">
        <v>239</v>
      </c>
      <c r="E300" s="140" t="s">
        <v>240</v>
      </c>
      <c r="F300" s="118" t="s">
        <v>241</v>
      </c>
      <c r="G300" s="118" t="s">
        <v>106</v>
      </c>
      <c r="H300" s="118" t="s">
        <v>107</v>
      </c>
      <c r="I300" s="118" t="s">
        <v>108</v>
      </c>
      <c r="J300" s="127" t="s">
        <v>242</v>
      </c>
      <c r="K300" s="65" t="s">
        <v>232</v>
      </c>
      <c r="L300" s="65" t="s">
        <v>233</v>
      </c>
      <c r="M300" s="104"/>
      <c r="N300" s="104"/>
      <c r="O300" s="104"/>
      <c r="P300" s="104"/>
      <c r="Q300" s="104"/>
      <c r="R300" s="104"/>
      <c r="S300" s="104"/>
      <c r="T300" s="104"/>
    </row>
    <row r="301" spans="1:20" x14ac:dyDescent="0.25">
      <c r="A301" s="114" t="s">
        <v>236</v>
      </c>
      <c r="B301" s="115" t="s">
        <v>255</v>
      </c>
      <c r="C301" s="119" t="s">
        <v>133</v>
      </c>
      <c r="D301" s="119" t="s">
        <v>133</v>
      </c>
      <c r="E301" s="128" t="s">
        <v>133</v>
      </c>
      <c r="F301" s="119" t="s">
        <v>367</v>
      </c>
      <c r="G301" s="119" t="s">
        <v>368</v>
      </c>
      <c r="H301" s="119" t="s">
        <v>368</v>
      </c>
      <c r="I301" s="119" t="s">
        <v>368</v>
      </c>
      <c r="J301" s="129" t="s">
        <v>387</v>
      </c>
      <c r="K301" s="119" t="s">
        <v>133</v>
      </c>
      <c r="L301" s="119" t="s">
        <v>133</v>
      </c>
      <c r="M301" s="104"/>
      <c r="N301" s="104"/>
      <c r="O301" s="104"/>
      <c r="P301" s="104"/>
      <c r="Q301" s="104"/>
      <c r="R301" s="104"/>
      <c r="S301" s="104"/>
      <c r="T301" s="104"/>
    </row>
    <row r="302" spans="1:20" ht="22.5" x14ac:dyDescent="0.25">
      <c r="A302" s="112" t="s">
        <v>246</v>
      </c>
      <c r="B302" s="113" t="s">
        <v>237</v>
      </c>
      <c r="C302" s="118" t="s">
        <v>238</v>
      </c>
      <c r="D302" s="118" t="s">
        <v>241</v>
      </c>
      <c r="E302" s="65" t="s">
        <v>232</v>
      </c>
      <c r="F302" s="65" t="s">
        <v>233</v>
      </c>
      <c r="G302" s="104"/>
      <c r="H302" s="104"/>
      <c r="I302" s="104"/>
      <c r="J302" s="104"/>
      <c r="K302" s="104"/>
      <c r="L302" s="104"/>
      <c r="M302" s="104"/>
      <c r="N302" s="104"/>
      <c r="O302" s="104"/>
      <c r="P302" s="104"/>
      <c r="Q302" s="104"/>
      <c r="R302" s="104"/>
      <c r="S302" s="104"/>
      <c r="T302" s="104"/>
    </row>
    <row r="303" spans="1:20" x14ac:dyDescent="0.25">
      <c r="A303" s="114" t="s">
        <v>246</v>
      </c>
      <c r="B303" s="115" t="s">
        <v>133</v>
      </c>
      <c r="C303" s="115" t="s">
        <v>133</v>
      </c>
      <c r="D303" s="115" t="s">
        <v>133</v>
      </c>
      <c r="E303" s="119" t="s">
        <v>133</v>
      </c>
      <c r="F303" s="119" t="s">
        <v>133</v>
      </c>
      <c r="G303" s="104"/>
      <c r="H303" s="104"/>
      <c r="I303" s="104"/>
      <c r="J303" s="104"/>
      <c r="K303" s="104"/>
      <c r="L303" s="104"/>
      <c r="M303" s="104"/>
      <c r="N303" s="104"/>
      <c r="O303" s="104"/>
      <c r="P303" s="104"/>
      <c r="Q303" s="104"/>
      <c r="R303" s="104"/>
      <c r="S303" s="104"/>
      <c r="T303" s="104"/>
    </row>
    <row r="304" spans="1:20" ht="22.5" x14ac:dyDescent="0.25">
      <c r="A304" s="112" t="s">
        <v>247</v>
      </c>
      <c r="B304" s="113" t="s">
        <v>248</v>
      </c>
      <c r="C304" s="118" t="s">
        <v>249</v>
      </c>
      <c r="D304" s="118" t="s">
        <v>250</v>
      </c>
      <c r="E304" s="118" t="s">
        <v>251</v>
      </c>
      <c r="F304" s="118" t="s">
        <v>252</v>
      </c>
      <c r="G304" s="126" t="s">
        <v>253</v>
      </c>
      <c r="H304" s="104"/>
      <c r="I304" s="104"/>
      <c r="J304" s="104"/>
      <c r="K304" s="104"/>
      <c r="L304" s="104"/>
      <c r="M304" s="104"/>
      <c r="N304" s="104"/>
      <c r="O304" s="104"/>
      <c r="P304" s="104"/>
      <c r="Q304" s="104"/>
      <c r="R304" s="104"/>
      <c r="S304" s="104"/>
      <c r="T304" s="104"/>
    </row>
    <row r="305" spans="1:7" ht="30" x14ac:dyDescent="0.25">
      <c r="A305" s="131" t="s">
        <v>247</v>
      </c>
      <c r="B305" s="132" t="s">
        <v>350</v>
      </c>
      <c r="C305" s="143" t="s">
        <v>304</v>
      </c>
      <c r="D305" s="143" t="s">
        <v>133</v>
      </c>
      <c r="E305" s="119" t="s">
        <v>133</v>
      </c>
      <c r="F305" s="119">
        <v>0.5</v>
      </c>
      <c r="G305" s="119" t="s">
        <v>243</v>
      </c>
    </row>
    <row r="306" spans="1:7" x14ac:dyDescent="0.25">
      <c r="A306" s="131" t="s">
        <v>247</v>
      </c>
      <c r="B306" s="132" t="s">
        <v>351</v>
      </c>
      <c r="C306" s="143" t="s">
        <v>304</v>
      </c>
      <c r="D306" s="143" t="s">
        <v>133</v>
      </c>
      <c r="E306" s="119" t="s">
        <v>133</v>
      </c>
      <c r="F306" s="119">
        <v>0.5</v>
      </c>
      <c r="G306" s="119" t="s">
        <v>243</v>
      </c>
    </row>
    <row r="307" spans="1:7" x14ac:dyDescent="0.25">
      <c r="A307" s="114" t="s">
        <v>247</v>
      </c>
      <c r="B307" s="144" t="s">
        <v>352</v>
      </c>
      <c r="C307" s="143" t="s">
        <v>304</v>
      </c>
      <c r="D307" s="119" t="s">
        <v>133</v>
      </c>
      <c r="E307" s="119" t="s">
        <v>133</v>
      </c>
      <c r="F307" s="119">
        <v>0.5</v>
      </c>
      <c r="G307" s="119" t="s">
        <v>243</v>
      </c>
    </row>
    <row r="308" spans="1:7" ht="22.5" x14ac:dyDescent="0.25">
      <c r="A308" s="112" t="s">
        <v>258</v>
      </c>
      <c r="B308" s="113" t="s">
        <v>248</v>
      </c>
      <c r="C308" s="118" t="s">
        <v>249</v>
      </c>
      <c r="D308" s="118" t="s">
        <v>250</v>
      </c>
      <c r="E308" s="102"/>
      <c r="F308" s="103"/>
      <c r="G308" s="104"/>
    </row>
    <row r="309" spans="1:7" x14ac:dyDescent="0.25">
      <c r="A309" s="131" t="s">
        <v>258</v>
      </c>
      <c r="B309" s="132" t="s">
        <v>339</v>
      </c>
      <c r="C309" s="119" t="s">
        <v>329</v>
      </c>
      <c r="D309" s="119" t="s">
        <v>133</v>
      </c>
      <c r="E309" s="106"/>
      <c r="F309" s="104"/>
      <c r="G309" s="104"/>
    </row>
    <row r="310" spans="1:7" ht="30" x14ac:dyDescent="0.25">
      <c r="A310" s="131" t="s">
        <v>258</v>
      </c>
      <c r="B310" s="132" t="s">
        <v>350</v>
      </c>
      <c r="C310" s="119" t="s">
        <v>328</v>
      </c>
      <c r="D310" s="119" t="s">
        <v>133</v>
      </c>
      <c r="E310" s="106"/>
      <c r="F310" s="104"/>
      <c r="G310" s="104"/>
    </row>
    <row r="311" spans="1:7" x14ac:dyDescent="0.25">
      <c r="A311" s="131" t="s">
        <v>258</v>
      </c>
      <c r="B311" s="132" t="s">
        <v>333</v>
      </c>
      <c r="C311" s="119" t="s">
        <v>329</v>
      </c>
      <c r="D311" s="119" t="s">
        <v>133</v>
      </c>
      <c r="E311" s="106"/>
      <c r="F311" s="104"/>
      <c r="G311" s="104"/>
    </row>
    <row r="312" spans="1:7" x14ac:dyDescent="0.25">
      <c r="A312" s="131" t="s">
        <v>258</v>
      </c>
      <c r="B312" s="132" t="s">
        <v>340</v>
      </c>
      <c r="C312" s="119" t="s">
        <v>329</v>
      </c>
      <c r="D312" s="119" t="s">
        <v>133</v>
      </c>
      <c r="E312" s="106"/>
      <c r="F312" s="104"/>
      <c r="G312" s="104"/>
    </row>
    <row r="313" spans="1:7" x14ac:dyDescent="0.25">
      <c r="A313" s="131" t="s">
        <v>258</v>
      </c>
      <c r="B313" s="132" t="s">
        <v>334</v>
      </c>
      <c r="C313" s="119" t="s">
        <v>329</v>
      </c>
      <c r="D313" s="119" t="s">
        <v>133</v>
      </c>
      <c r="E313" s="106"/>
      <c r="F313" s="104"/>
      <c r="G313" s="104"/>
    </row>
    <row r="314" spans="1:7" x14ac:dyDescent="0.25">
      <c r="A314" s="131" t="s">
        <v>258</v>
      </c>
      <c r="B314" s="132" t="s">
        <v>341</v>
      </c>
      <c r="C314" s="119" t="s">
        <v>329</v>
      </c>
      <c r="D314" s="119" t="s">
        <v>133</v>
      </c>
      <c r="E314" s="106"/>
      <c r="F314" s="104"/>
      <c r="G314" s="104"/>
    </row>
    <row r="315" spans="1:7" ht="30" x14ac:dyDescent="0.25">
      <c r="A315" s="131" t="s">
        <v>258</v>
      </c>
      <c r="B315" s="132" t="s">
        <v>342</v>
      </c>
      <c r="C315" s="119" t="s">
        <v>329</v>
      </c>
      <c r="D315" s="119" t="s">
        <v>133</v>
      </c>
      <c r="E315" s="106"/>
      <c r="F315" s="104"/>
      <c r="G315" s="104"/>
    </row>
    <row r="316" spans="1:7" ht="30" x14ac:dyDescent="0.25">
      <c r="A316" s="131" t="s">
        <v>258</v>
      </c>
      <c r="B316" s="132" t="s">
        <v>335</v>
      </c>
      <c r="C316" s="119" t="s">
        <v>329</v>
      </c>
      <c r="D316" s="119" t="s">
        <v>133</v>
      </c>
      <c r="E316" s="106"/>
      <c r="F316" s="104"/>
      <c r="G316" s="104"/>
    </row>
    <row r="317" spans="1:7" ht="30" x14ac:dyDescent="0.25">
      <c r="A317" s="131" t="s">
        <v>258</v>
      </c>
      <c r="B317" s="132" t="s">
        <v>343</v>
      </c>
      <c r="C317" s="119" t="s">
        <v>329</v>
      </c>
      <c r="D317" s="119" t="s">
        <v>133</v>
      </c>
      <c r="E317" s="106"/>
      <c r="F317" s="104"/>
      <c r="G317" s="104"/>
    </row>
    <row r="318" spans="1:7" ht="30" x14ac:dyDescent="0.25">
      <c r="A318" s="131" t="s">
        <v>258</v>
      </c>
      <c r="B318" s="132" t="s">
        <v>336</v>
      </c>
      <c r="C318" s="119" t="s">
        <v>329</v>
      </c>
      <c r="D318" s="119" t="s">
        <v>133</v>
      </c>
      <c r="E318" s="106"/>
      <c r="F318" s="104"/>
      <c r="G318" s="104"/>
    </row>
    <row r="319" spans="1:7" x14ac:dyDescent="0.25">
      <c r="A319" s="131" t="s">
        <v>258</v>
      </c>
      <c r="B319" s="132" t="s">
        <v>351</v>
      </c>
      <c r="C319" s="119" t="s">
        <v>328</v>
      </c>
      <c r="D319" s="119" t="s">
        <v>133</v>
      </c>
      <c r="E319" s="106"/>
      <c r="F319" s="104"/>
      <c r="G319" s="104"/>
    </row>
    <row r="320" spans="1:7" x14ac:dyDescent="0.25">
      <c r="A320" s="131" t="s">
        <v>258</v>
      </c>
      <c r="B320" s="132" t="s">
        <v>352</v>
      </c>
      <c r="C320" s="119" t="s">
        <v>328</v>
      </c>
      <c r="D320" s="119" t="s">
        <v>133</v>
      </c>
      <c r="E320" s="106"/>
      <c r="F320" s="104"/>
      <c r="G320" s="104"/>
    </row>
    <row r="321" spans="1:21" ht="30" x14ac:dyDescent="0.25">
      <c r="A321" s="131" t="s">
        <v>258</v>
      </c>
      <c r="B321" s="132" t="s">
        <v>337</v>
      </c>
      <c r="C321" s="119" t="s">
        <v>329</v>
      </c>
      <c r="D321" s="119" t="s">
        <v>133</v>
      </c>
      <c r="E321" s="106"/>
      <c r="F321" s="104"/>
      <c r="G321" s="104"/>
      <c r="H321" s="104"/>
      <c r="I321" s="104"/>
      <c r="J321" s="104"/>
      <c r="K321" s="104"/>
      <c r="L321" s="104"/>
      <c r="M321" s="104"/>
      <c r="N321" s="104"/>
      <c r="O321" s="104"/>
      <c r="P321" s="104"/>
      <c r="Q321" s="104"/>
      <c r="R321" s="104"/>
      <c r="S321" s="104"/>
      <c r="T321" s="104"/>
      <c r="U321" s="104"/>
    </row>
    <row r="322" spans="1:21" x14ac:dyDescent="0.25">
      <c r="A322" s="131" t="s">
        <v>258</v>
      </c>
      <c r="B322" s="132" t="s">
        <v>344</v>
      </c>
      <c r="C322" s="119" t="s">
        <v>329</v>
      </c>
      <c r="D322" s="119" t="s">
        <v>133</v>
      </c>
      <c r="E322" s="106"/>
      <c r="F322" s="104"/>
      <c r="G322" s="104"/>
      <c r="H322" s="104"/>
      <c r="I322" s="104"/>
      <c r="J322" s="104"/>
      <c r="K322" s="104"/>
      <c r="L322" s="104"/>
      <c r="M322" s="104"/>
      <c r="N322" s="104"/>
      <c r="O322" s="104"/>
      <c r="P322" s="104"/>
      <c r="Q322" s="104"/>
      <c r="R322" s="104"/>
      <c r="S322" s="104"/>
      <c r="T322" s="104"/>
      <c r="U322" s="104"/>
    </row>
    <row r="323" spans="1:21" ht="45" x14ac:dyDescent="0.25">
      <c r="A323" s="131" t="s">
        <v>258</v>
      </c>
      <c r="B323" s="132" t="s">
        <v>345</v>
      </c>
      <c r="C323" s="119" t="s">
        <v>329</v>
      </c>
      <c r="D323" s="119" t="s">
        <v>133</v>
      </c>
      <c r="E323" s="106"/>
      <c r="F323" s="104"/>
      <c r="G323" s="104"/>
      <c r="H323" s="104"/>
      <c r="I323" s="104"/>
      <c r="J323" s="104"/>
      <c r="K323" s="104"/>
      <c r="L323" s="104"/>
      <c r="M323" s="104"/>
      <c r="N323" s="104"/>
      <c r="O323" s="104"/>
      <c r="P323" s="104"/>
      <c r="Q323" s="104"/>
      <c r="R323" s="104"/>
      <c r="S323" s="104"/>
      <c r="T323" s="104"/>
      <c r="U323" s="104"/>
    </row>
    <row r="324" spans="1:21" x14ac:dyDescent="0.25">
      <c r="A324" s="131" t="s">
        <v>258</v>
      </c>
      <c r="B324" s="132" t="s">
        <v>353</v>
      </c>
      <c r="C324" s="119" t="s">
        <v>328</v>
      </c>
      <c r="D324" s="119" t="s">
        <v>133</v>
      </c>
      <c r="E324" s="106"/>
      <c r="F324" s="104"/>
      <c r="G324" s="104"/>
      <c r="H324" s="104"/>
      <c r="I324" s="104"/>
      <c r="J324" s="104"/>
      <c r="K324" s="104"/>
      <c r="L324" s="104"/>
      <c r="M324" s="104"/>
      <c r="N324" s="104"/>
      <c r="O324" s="104"/>
      <c r="P324" s="104"/>
      <c r="Q324" s="104"/>
      <c r="R324" s="104"/>
      <c r="S324" s="104"/>
      <c r="T324" s="104"/>
      <c r="U324" s="104"/>
    </row>
    <row r="325" spans="1:21" ht="45" x14ac:dyDescent="0.25">
      <c r="A325" s="131" t="s">
        <v>258</v>
      </c>
      <c r="B325" s="132" t="s">
        <v>354</v>
      </c>
      <c r="C325" s="119" t="s">
        <v>328</v>
      </c>
      <c r="D325" s="119" t="s">
        <v>133</v>
      </c>
      <c r="E325" s="106"/>
      <c r="F325" s="104"/>
      <c r="G325" s="104"/>
      <c r="H325" s="104"/>
      <c r="I325" s="104"/>
      <c r="J325" s="104"/>
      <c r="K325" s="104"/>
      <c r="L325" s="104"/>
      <c r="M325" s="104"/>
      <c r="N325" s="104"/>
      <c r="O325" s="104"/>
      <c r="P325" s="104"/>
      <c r="Q325" s="104"/>
      <c r="R325" s="104"/>
      <c r="S325" s="104"/>
      <c r="T325" s="104"/>
      <c r="U325" s="104"/>
    </row>
    <row r="326" spans="1:21" ht="30" x14ac:dyDescent="0.25">
      <c r="A326" s="131" t="s">
        <v>258</v>
      </c>
      <c r="B326" s="132" t="s">
        <v>338</v>
      </c>
      <c r="C326" s="119" t="s">
        <v>329</v>
      </c>
      <c r="D326" s="119" t="s">
        <v>133</v>
      </c>
      <c r="E326" s="106"/>
      <c r="F326" s="104"/>
      <c r="G326" s="104"/>
      <c r="H326" s="104"/>
      <c r="I326" s="104"/>
      <c r="J326" s="104"/>
      <c r="K326" s="104"/>
      <c r="L326" s="104"/>
      <c r="M326" s="104"/>
      <c r="N326" s="104"/>
      <c r="O326" s="104"/>
      <c r="P326" s="104"/>
      <c r="Q326" s="104"/>
      <c r="R326" s="104"/>
      <c r="S326" s="104"/>
      <c r="T326" s="104"/>
      <c r="U326" s="104"/>
    </row>
    <row r="327" spans="1:21" ht="30" x14ac:dyDescent="0.25">
      <c r="A327" s="131" t="s">
        <v>258</v>
      </c>
      <c r="B327" s="132" t="s">
        <v>346</v>
      </c>
      <c r="C327" s="119" t="s">
        <v>329</v>
      </c>
      <c r="D327" s="119" t="s">
        <v>133</v>
      </c>
      <c r="E327" s="106"/>
      <c r="F327" s="104"/>
      <c r="G327" s="104"/>
      <c r="H327" s="104"/>
      <c r="I327" s="104"/>
      <c r="J327" s="104"/>
      <c r="K327" s="104"/>
      <c r="L327" s="104"/>
      <c r="M327" s="104"/>
      <c r="N327" s="104"/>
      <c r="O327" s="104"/>
      <c r="P327" s="104"/>
      <c r="Q327" s="104"/>
      <c r="R327" s="104"/>
      <c r="S327" s="104"/>
      <c r="T327" s="104"/>
      <c r="U327" s="104"/>
    </row>
    <row r="328" spans="1:21" ht="30" x14ac:dyDescent="0.25">
      <c r="A328" s="131" t="s">
        <v>258</v>
      </c>
      <c r="B328" s="132" t="s">
        <v>347</v>
      </c>
      <c r="C328" s="119" t="s">
        <v>348</v>
      </c>
      <c r="D328" s="119" t="s">
        <v>133</v>
      </c>
      <c r="E328" s="106"/>
      <c r="F328" s="104"/>
      <c r="G328" s="104"/>
      <c r="H328" s="104"/>
      <c r="I328" s="104"/>
      <c r="J328" s="104"/>
      <c r="K328" s="104"/>
      <c r="L328" s="104"/>
      <c r="M328" s="104"/>
      <c r="N328" s="104"/>
      <c r="O328" s="104"/>
      <c r="P328" s="104"/>
      <c r="Q328" s="104"/>
      <c r="R328" s="104"/>
      <c r="S328" s="104"/>
      <c r="T328" s="104"/>
      <c r="U328" s="104"/>
    </row>
    <row r="329" spans="1:21" ht="45" x14ac:dyDescent="0.25">
      <c r="A329" s="131" t="s">
        <v>258</v>
      </c>
      <c r="B329" s="132" t="s">
        <v>355</v>
      </c>
      <c r="C329" s="119" t="s">
        <v>328</v>
      </c>
      <c r="D329" s="119" t="s">
        <v>133</v>
      </c>
      <c r="E329" s="106"/>
      <c r="F329" s="104"/>
      <c r="G329" s="104"/>
      <c r="H329" s="104"/>
      <c r="I329" s="104"/>
      <c r="J329" s="104"/>
      <c r="K329" s="104"/>
      <c r="L329" s="104"/>
      <c r="M329" s="104"/>
      <c r="N329" s="104"/>
      <c r="O329" s="104"/>
      <c r="P329" s="104"/>
      <c r="Q329" s="104"/>
      <c r="R329" s="104"/>
      <c r="S329" s="104"/>
      <c r="T329" s="104"/>
      <c r="U329" s="104"/>
    </row>
    <row r="330" spans="1:21" ht="45" x14ac:dyDescent="0.25">
      <c r="A330" s="131" t="s">
        <v>258</v>
      </c>
      <c r="B330" s="132" t="s">
        <v>349</v>
      </c>
      <c r="C330" s="119" t="s">
        <v>329</v>
      </c>
      <c r="D330" s="119" t="s">
        <v>133</v>
      </c>
      <c r="E330" s="106"/>
      <c r="F330" s="104"/>
      <c r="G330" s="104"/>
      <c r="H330" s="104"/>
      <c r="I330" s="104"/>
      <c r="J330" s="104"/>
      <c r="K330" s="104"/>
      <c r="L330" s="104"/>
      <c r="M330" s="104"/>
      <c r="N330" s="104"/>
      <c r="O330" s="104"/>
      <c r="P330" s="104"/>
      <c r="Q330" s="104"/>
      <c r="R330" s="104"/>
      <c r="S330" s="104"/>
      <c r="T330" s="104"/>
      <c r="U330" s="104"/>
    </row>
    <row r="331" spans="1:21" x14ac:dyDescent="0.25">
      <c r="A331" s="112" t="s">
        <v>280</v>
      </c>
      <c r="B331" s="113" t="s">
        <v>248</v>
      </c>
      <c r="C331" s="102"/>
      <c r="D331" s="103"/>
      <c r="E331" s="104"/>
      <c r="F331" s="104"/>
      <c r="G331" s="104"/>
      <c r="H331" s="104"/>
      <c r="I331" s="104"/>
      <c r="J331" s="104"/>
      <c r="K331" s="104"/>
      <c r="L331" s="104"/>
      <c r="M331" s="104"/>
      <c r="N331" s="104"/>
      <c r="O331" s="104"/>
      <c r="P331" s="104"/>
      <c r="Q331" s="104"/>
      <c r="R331" s="104"/>
      <c r="S331" s="104"/>
      <c r="T331" s="104"/>
      <c r="U331" s="104"/>
    </row>
    <row r="332" spans="1:21" x14ac:dyDescent="0.25">
      <c r="A332" s="131" t="s">
        <v>280</v>
      </c>
      <c r="B332" s="138" t="s">
        <v>133</v>
      </c>
      <c r="C332" s="106"/>
      <c r="D332" s="104"/>
      <c r="E332" s="104"/>
      <c r="F332" s="104"/>
      <c r="G332" s="104"/>
      <c r="H332" s="104"/>
      <c r="I332" s="104"/>
      <c r="J332" s="104"/>
      <c r="K332" s="104"/>
      <c r="L332" s="104"/>
      <c r="M332" s="104"/>
      <c r="N332" s="104"/>
      <c r="O332" s="104"/>
      <c r="P332" s="104"/>
      <c r="Q332" s="104"/>
      <c r="R332" s="104"/>
      <c r="S332" s="104"/>
      <c r="T332" s="104"/>
      <c r="U332" s="104"/>
    </row>
    <row r="333" spans="1:21" x14ac:dyDescent="0.25">
      <c r="A333" s="45" t="s">
        <v>282</v>
      </c>
      <c r="B333" s="65" t="s">
        <v>283</v>
      </c>
      <c r="C333" s="145" t="s">
        <v>284</v>
      </c>
      <c r="D333" s="135" t="s">
        <v>285</v>
      </c>
      <c r="E333" s="135" t="s">
        <v>286</v>
      </c>
      <c r="F333" s="65" t="s">
        <v>232</v>
      </c>
      <c r="G333" s="65" t="s">
        <v>233</v>
      </c>
      <c r="H333" s="135" t="s">
        <v>287</v>
      </c>
      <c r="I333" s="135" t="s">
        <v>288</v>
      </c>
      <c r="J333" s="135" t="s">
        <v>206</v>
      </c>
      <c r="K333" s="135" t="s">
        <v>289</v>
      </c>
      <c r="L333" s="135" t="s">
        <v>290</v>
      </c>
      <c r="M333" s="135" t="s">
        <v>291</v>
      </c>
      <c r="N333" s="135" t="s">
        <v>292</v>
      </c>
      <c r="O333" s="135" t="s">
        <v>112</v>
      </c>
      <c r="P333" s="135" t="s">
        <v>293</v>
      </c>
      <c r="Q333" s="135" t="s">
        <v>294</v>
      </c>
      <c r="R333" s="135" t="s">
        <v>295</v>
      </c>
      <c r="S333" s="135" t="s">
        <v>296</v>
      </c>
      <c r="T333" s="76" t="s">
        <v>216</v>
      </c>
      <c r="U333" s="141"/>
    </row>
    <row r="334" spans="1:21" ht="75" x14ac:dyDescent="0.25">
      <c r="A334" s="83" t="s">
        <v>282</v>
      </c>
      <c r="B334" s="137" t="s">
        <v>388</v>
      </c>
      <c r="C334" s="138" t="s">
        <v>133</v>
      </c>
      <c r="D334" s="138">
        <v>1</v>
      </c>
      <c r="E334" s="136" t="s">
        <v>398</v>
      </c>
      <c r="F334" s="119" t="s">
        <v>133</v>
      </c>
      <c r="G334" s="119" t="s">
        <v>133</v>
      </c>
      <c r="H334" s="138" t="s">
        <v>133</v>
      </c>
      <c r="I334" s="138">
        <v>1</v>
      </c>
      <c r="J334" s="138" t="s">
        <v>360</v>
      </c>
      <c r="K334" s="138" t="s">
        <v>133</v>
      </c>
      <c r="L334" s="138" t="s">
        <v>133</v>
      </c>
      <c r="M334" s="138" t="s">
        <v>133</v>
      </c>
      <c r="N334" s="138" t="s">
        <v>133</v>
      </c>
      <c r="O334" s="138" t="s">
        <v>133</v>
      </c>
      <c r="P334" s="138">
        <v>2</v>
      </c>
      <c r="Q334" s="138" t="s">
        <v>390</v>
      </c>
      <c r="R334" s="138" t="s">
        <v>322</v>
      </c>
      <c r="S334" s="138" t="s">
        <v>133</v>
      </c>
      <c r="T334" s="138" t="s">
        <v>133</v>
      </c>
      <c r="U334" s="141"/>
    </row>
    <row r="335" spans="1:21" x14ac:dyDescent="0.25">
      <c r="A335" s="112" t="s">
        <v>297</v>
      </c>
      <c r="B335" s="113" t="s">
        <v>298</v>
      </c>
      <c r="C335" s="104"/>
      <c r="D335" s="104"/>
      <c r="E335" s="104"/>
      <c r="F335" s="104"/>
      <c r="G335" s="104"/>
      <c r="H335" s="104"/>
      <c r="I335" s="104"/>
      <c r="J335" s="104"/>
      <c r="K335" s="104"/>
      <c r="L335" s="104"/>
      <c r="M335" s="104"/>
      <c r="N335" s="104"/>
      <c r="O335" s="104"/>
      <c r="P335" s="104"/>
      <c r="Q335" s="104"/>
      <c r="R335" s="104"/>
      <c r="S335" s="104"/>
      <c r="T335" s="104"/>
      <c r="U335" s="104"/>
    </row>
    <row r="336" spans="1:21" x14ac:dyDescent="0.25">
      <c r="A336" s="114" t="s">
        <v>297</v>
      </c>
      <c r="B336" s="115" t="s">
        <v>221</v>
      </c>
      <c r="C336" s="104"/>
      <c r="D336" s="104"/>
      <c r="E336" s="104"/>
      <c r="F336" s="104"/>
      <c r="G336" s="104"/>
      <c r="H336" s="104"/>
      <c r="I336" s="104"/>
      <c r="J336" s="104"/>
      <c r="K336" s="104"/>
      <c r="L336" s="104"/>
      <c r="M336" s="104"/>
      <c r="N336" s="104"/>
      <c r="O336" s="104"/>
      <c r="P336" s="104"/>
      <c r="Q336" s="104"/>
      <c r="R336" s="104"/>
      <c r="S336" s="104"/>
      <c r="T336" s="104"/>
      <c r="U336" s="104"/>
    </row>
    <row r="337" spans="1:12" ht="25.5" x14ac:dyDescent="0.25">
      <c r="A337" s="112" t="s">
        <v>299</v>
      </c>
      <c r="B337" s="113" t="s">
        <v>289</v>
      </c>
      <c r="C337" s="118" t="s">
        <v>290</v>
      </c>
      <c r="D337" s="106"/>
      <c r="E337" s="104"/>
      <c r="F337" s="104"/>
      <c r="G337" s="104"/>
      <c r="H337" s="104"/>
      <c r="I337" s="104"/>
      <c r="J337" s="104"/>
      <c r="K337" s="104"/>
      <c r="L337" s="104"/>
    </row>
    <row r="338" spans="1:12" ht="25.5" x14ac:dyDescent="0.25">
      <c r="A338" s="114" t="s">
        <v>299</v>
      </c>
      <c r="B338" s="115" t="s">
        <v>133</v>
      </c>
      <c r="C338" s="115" t="s">
        <v>133</v>
      </c>
      <c r="D338" s="106"/>
      <c r="E338" s="104"/>
      <c r="F338" s="104"/>
      <c r="G338" s="104"/>
      <c r="H338" s="104"/>
      <c r="I338" s="104"/>
      <c r="J338" s="104"/>
      <c r="K338" s="104"/>
      <c r="L338" s="104"/>
    </row>
    <row r="339" spans="1:12" x14ac:dyDescent="0.25">
      <c r="A339" s="104"/>
      <c r="B339" s="121"/>
      <c r="C339" s="104"/>
      <c r="D339" s="104"/>
      <c r="E339" s="104"/>
      <c r="F339" s="104"/>
      <c r="G339" s="104"/>
      <c r="H339" s="104"/>
      <c r="I339" s="104"/>
      <c r="J339" s="104"/>
      <c r="K339" s="104"/>
      <c r="L339" s="104"/>
    </row>
    <row r="340" spans="1:12" x14ac:dyDescent="0.25">
      <c r="A340" s="122" t="s">
        <v>229</v>
      </c>
      <c r="B340" s="123" t="s">
        <v>399</v>
      </c>
      <c r="C340" s="124"/>
      <c r="D340" s="125"/>
      <c r="E340" s="125"/>
      <c r="F340" s="125"/>
      <c r="G340" s="104"/>
      <c r="H340" s="104"/>
      <c r="I340" s="104"/>
      <c r="J340" s="104"/>
      <c r="K340" s="104"/>
      <c r="L340" s="104"/>
    </row>
    <row r="341" spans="1:12" ht="22.5" x14ac:dyDescent="0.25">
      <c r="A341" s="112" t="s">
        <v>35</v>
      </c>
      <c r="B341" s="113" t="s">
        <v>230</v>
      </c>
      <c r="C341" s="118" t="s">
        <v>102</v>
      </c>
      <c r="D341" s="118" t="s">
        <v>103</v>
      </c>
      <c r="E341" s="118" t="s">
        <v>104</v>
      </c>
      <c r="F341" s="118" t="s">
        <v>231</v>
      </c>
      <c r="G341" s="65" t="s">
        <v>232</v>
      </c>
      <c r="H341" s="65" t="s">
        <v>233</v>
      </c>
      <c r="I341" s="104"/>
      <c r="J341" s="104"/>
      <c r="K341" s="104"/>
      <c r="L341" s="104"/>
    </row>
    <row r="342" spans="1:12" x14ac:dyDescent="0.25">
      <c r="A342" s="114" t="s">
        <v>35</v>
      </c>
      <c r="B342" s="115" t="s">
        <v>304</v>
      </c>
      <c r="C342" s="115" t="s">
        <v>304</v>
      </c>
      <c r="D342" s="115" t="s">
        <v>304</v>
      </c>
      <c r="E342" s="115" t="s">
        <v>304</v>
      </c>
      <c r="F342" s="119" t="s">
        <v>133</v>
      </c>
      <c r="G342" s="119" t="s">
        <v>133</v>
      </c>
      <c r="H342" s="119" t="s">
        <v>133</v>
      </c>
      <c r="I342" s="104"/>
      <c r="J342" s="104"/>
      <c r="K342" s="104"/>
      <c r="L342" s="104"/>
    </row>
    <row r="343" spans="1:12" ht="22.5" x14ac:dyDescent="0.25">
      <c r="A343" s="112" t="s">
        <v>236</v>
      </c>
      <c r="B343" s="113" t="s">
        <v>237</v>
      </c>
      <c r="C343" s="118" t="s">
        <v>238</v>
      </c>
      <c r="D343" s="118" t="s">
        <v>239</v>
      </c>
      <c r="E343" s="140" t="s">
        <v>240</v>
      </c>
      <c r="F343" s="118" t="s">
        <v>241</v>
      </c>
      <c r="G343" s="118" t="s">
        <v>106</v>
      </c>
      <c r="H343" s="118" t="s">
        <v>107</v>
      </c>
      <c r="I343" s="118" t="s">
        <v>108</v>
      </c>
      <c r="J343" s="127" t="s">
        <v>242</v>
      </c>
      <c r="K343" s="65" t="s">
        <v>232</v>
      </c>
      <c r="L343" s="65" t="s">
        <v>233</v>
      </c>
    </row>
    <row r="344" spans="1:12" x14ac:dyDescent="0.25">
      <c r="A344" s="114" t="s">
        <v>236</v>
      </c>
      <c r="B344" s="115" t="s">
        <v>255</v>
      </c>
      <c r="C344" s="119" t="s">
        <v>133</v>
      </c>
      <c r="D344" s="119" t="s">
        <v>133</v>
      </c>
      <c r="E344" s="128" t="s">
        <v>133</v>
      </c>
      <c r="F344" s="119" t="s">
        <v>376</v>
      </c>
      <c r="G344" s="119" t="s">
        <v>235</v>
      </c>
      <c r="H344" s="119" t="s">
        <v>235</v>
      </c>
      <c r="I344" s="119" t="s">
        <v>235</v>
      </c>
      <c r="J344" s="129" t="s">
        <v>387</v>
      </c>
      <c r="K344" s="119" t="s">
        <v>133</v>
      </c>
      <c r="L344" s="119" t="s">
        <v>133</v>
      </c>
    </row>
    <row r="345" spans="1:12" ht="22.5" x14ac:dyDescent="0.25">
      <c r="A345" s="112" t="s">
        <v>246</v>
      </c>
      <c r="B345" s="113" t="s">
        <v>237</v>
      </c>
      <c r="C345" s="118" t="s">
        <v>238</v>
      </c>
      <c r="D345" s="118" t="s">
        <v>241</v>
      </c>
      <c r="E345" s="65" t="s">
        <v>232</v>
      </c>
      <c r="F345" s="65" t="s">
        <v>233</v>
      </c>
      <c r="G345" s="104"/>
      <c r="H345" s="104"/>
      <c r="I345" s="104"/>
      <c r="J345" s="104"/>
      <c r="K345" s="104"/>
      <c r="L345" s="104"/>
    </row>
    <row r="346" spans="1:12" x14ac:dyDescent="0.25">
      <c r="A346" s="114" t="s">
        <v>246</v>
      </c>
      <c r="B346" s="115" t="s">
        <v>133</v>
      </c>
      <c r="C346" s="115" t="s">
        <v>133</v>
      </c>
      <c r="D346" s="115" t="s">
        <v>133</v>
      </c>
      <c r="E346" s="119" t="s">
        <v>133</v>
      </c>
      <c r="F346" s="119" t="s">
        <v>133</v>
      </c>
      <c r="G346" s="104"/>
      <c r="H346" s="104"/>
      <c r="I346" s="104"/>
      <c r="J346" s="104"/>
      <c r="K346" s="104"/>
      <c r="L346" s="104"/>
    </row>
    <row r="347" spans="1:12" ht="22.5" x14ac:dyDescent="0.25">
      <c r="A347" s="112" t="s">
        <v>247</v>
      </c>
      <c r="B347" s="113" t="s">
        <v>248</v>
      </c>
      <c r="C347" s="118" t="s">
        <v>249</v>
      </c>
      <c r="D347" s="118" t="s">
        <v>250</v>
      </c>
      <c r="E347" s="118" t="s">
        <v>251</v>
      </c>
      <c r="F347" s="118" t="s">
        <v>252</v>
      </c>
      <c r="G347" s="126" t="s">
        <v>253</v>
      </c>
      <c r="H347" s="104"/>
      <c r="I347" s="104"/>
      <c r="J347" s="104"/>
      <c r="K347" s="104"/>
      <c r="L347" s="104"/>
    </row>
    <row r="348" spans="1:12" ht="30" x14ac:dyDescent="0.25">
      <c r="A348" s="131" t="s">
        <v>247</v>
      </c>
      <c r="B348" s="132" t="s">
        <v>350</v>
      </c>
      <c r="C348" s="143" t="s">
        <v>304</v>
      </c>
      <c r="D348" s="143" t="s">
        <v>133</v>
      </c>
      <c r="E348" s="119" t="s">
        <v>133</v>
      </c>
      <c r="F348" s="119">
        <v>0.5</v>
      </c>
      <c r="G348" s="119" t="s">
        <v>243</v>
      </c>
      <c r="H348" s="104"/>
      <c r="I348" s="104"/>
      <c r="J348" s="104"/>
      <c r="K348" s="104"/>
      <c r="L348" s="104"/>
    </row>
    <row r="349" spans="1:12" x14ac:dyDescent="0.25">
      <c r="A349" s="131" t="s">
        <v>247</v>
      </c>
      <c r="B349" s="132" t="s">
        <v>351</v>
      </c>
      <c r="C349" s="143" t="s">
        <v>304</v>
      </c>
      <c r="D349" s="143" t="s">
        <v>133</v>
      </c>
      <c r="E349" s="119" t="s">
        <v>133</v>
      </c>
      <c r="F349" s="119">
        <v>0.5</v>
      </c>
      <c r="G349" s="119" t="s">
        <v>243</v>
      </c>
      <c r="H349" s="104"/>
      <c r="I349" s="104"/>
      <c r="J349" s="104"/>
      <c r="K349" s="104"/>
      <c r="L349" s="104"/>
    </row>
    <row r="350" spans="1:12" x14ac:dyDescent="0.25">
      <c r="A350" s="114" t="s">
        <v>247</v>
      </c>
      <c r="B350" s="144" t="s">
        <v>352</v>
      </c>
      <c r="C350" s="143" t="s">
        <v>304</v>
      </c>
      <c r="D350" s="119" t="s">
        <v>133</v>
      </c>
      <c r="E350" s="119" t="s">
        <v>133</v>
      </c>
      <c r="F350" s="119">
        <v>0.5</v>
      </c>
      <c r="G350" s="119" t="s">
        <v>243</v>
      </c>
      <c r="H350" s="104"/>
      <c r="I350" s="104"/>
      <c r="J350" s="104"/>
      <c r="K350" s="104"/>
      <c r="L350" s="104"/>
    </row>
    <row r="351" spans="1:12" ht="22.5" x14ac:dyDescent="0.25">
      <c r="A351" s="112" t="s">
        <v>258</v>
      </c>
      <c r="B351" s="113" t="s">
        <v>248</v>
      </c>
      <c r="C351" s="118" t="s">
        <v>249</v>
      </c>
      <c r="D351" s="118" t="s">
        <v>250</v>
      </c>
      <c r="E351" s="102"/>
      <c r="F351" s="103"/>
      <c r="G351" s="104"/>
      <c r="H351" s="104"/>
      <c r="I351" s="104"/>
      <c r="J351" s="104"/>
      <c r="K351" s="104"/>
      <c r="L351" s="104"/>
    </row>
    <row r="352" spans="1:12" x14ac:dyDescent="0.25">
      <c r="A352" s="131" t="s">
        <v>258</v>
      </c>
      <c r="B352" s="132" t="s">
        <v>339</v>
      </c>
      <c r="C352" s="119" t="s">
        <v>329</v>
      </c>
      <c r="D352" s="119" t="s">
        <v>133</v>
      </c>
      <c r="E352" s="106"/>
      <c r="F352" s="104"/>
      <c r="G352" s="104"/>
      <c r="H352" s="104"/>
      <c r="I352" s="104"/>
      <c r="J352" s="104"/>
      <c r="K352" s="104"/>
      <c r="L352" s="104"/>
    </row>
    <row r="353" spans="1:6" ht="30" x14ac:dyDescent="0.25">
      <c r="A353" s="131" t="s">
        <v>258</v>
      </c>
      <c r="B353" s="132" t="s">
        <v>350</v>
      </c>
      <c r="C353" s="119" t="s">
        <v>328</v>
      </c>
      <c r="D353" s="119" t="s">
        <v>133</v>
      </c>
      <c r="E353" s="106"/>
      <c r="F353" s="104"/>
    </row>
    <row r="354" spans="1:6" x14ac:dyDescent="0.25">
      <c r="A354" s="131" t="s">
        <v>258</v>
      </c>
      <c r="B354" s="132" t="s">
        <v>333</v>
      </c>
      <c r="C354" s="119" t="s">
        <v>329</v>
      </c>
      <c r="D354" s="119" t="s">
        <v>133</v>
      </c>
      <c r="E354" s="106"/>
      <c r="F354" s="104"/>
    </row>
    <row r="355" spans="1:6" x14ac:dyDescent="0.25">
      <c r="A355" s="131" t="s">
        <v>258</v>
      </c>
      <c r="B355" s="132" t="s">
        <v>340</v>
      </c>
      <c r="C355" s="119" t="s">
        <v>329</v>
      </c>
      <c r="D355" s="119" t="s">
        <v>133</v>
      </c>
      <c r="E355" s="106"/>
      <c r="F355" s="104"/>
    </row>
    <row r="356" spans="1:6" x14ac:dyDescent="0.25">
      <c r="A356" s="131" t="s">
        <v>258</v>
      </c>
      <c r="B356" s="132" t="s">
        <v>334</v>
      </c>
      <c r="C356" s="119" t="s">
        <v>329</v>
      </c>
      <c r="D356" s="119" t="s">
        <v>133</v>
      </c>
      <c r="E356" s="106"/>
      <c r="F356" s="104"/>
    </row>
    <row r="357" spans="1:6" x14ac:dyDescent="0.25">
      <c r="A357" s="131" t="s">
        <v>258</v>
      </c>
      <c r="B357" s="132" t="s">
        <v>341</v>
      </c>
      <c r="C357" s="119" t="s">
        <v>329</v>
      </c>
      <c r="D357" s="119" t="s">
        <v>133</v>
      </c>
      <c r="E357" s="106"/>
      <c r="F357" s="104"/>
    </row>
    <row r="358" spans="1:6" ht="30" x14ac:dyDescent="0.25">
      <c r="A358" s="131" t="s">
        <v>258</v>
      </c>
      <c r="B358" s="132" t="s">
        <v>342</v>
      </c>
      <c r="C358" s="119" t="s">
        <v>329</v>
      </c>
      <c r="D358" s="119" t="s">
        <v>133</v>
      </c>
      <c r="E358" s="106"/>
      <c r="F358" s="104"/>
    </row>
    <row r="359" spans="1:6" ht="30" x14ac:dyDescent="0.25">
      <c r="A359" s="131" t="s">
        <v>258</v>
      </c>
      <c r="B359" s="132" t="s">
        <v>335</v>
      </c>
      <c r="C359" s="119" t="s">
        <v>329</v>
      </c>
      <c r="D359" s="119" t="s">
        <v>133</v>
      </c>
      <c r="E359" s="106"/>
      <c r="F359" s="104"/>
    </row>
    <row r="360" spans="1:6" ht="30" x14ac:dyDescent="0.25">
      <c r="A360" s="131" t="s">
        <v>258</v>
      </c>
      <c r="B360" s="132" t="s">
        <v>343</v>
      </c>
      <c r="C360" s="119" t="s">
        <v>329</v>
      </c>
      <c r="D360" s="119" t="s">
        <v>133</v>
      </c>
      <c r="E360" s="106"/>
      <c r="F360" s="104"/>
    </row>
    <row r="361" spans="1:6" ht="30" x14ac:dyDescent="0.25">
      <c r="A361" s="131" t="s">
        <v>258</v>
      </c>
      <c r="B361" s="132" t="s">
        <v>336</v>
      </c>
      <c r="C361" s="119" t="s">
        <v>329</v>
      </c>
      <c r="D361" s="119" t="s">
        <v>133</v>
      </c>
      <c r="E361" s="106"/>
      <c r="F361" s="104"/>
    </row>
    <row r="362" spans="1:6" x14ac:dyDescent="0.25">
      <c r="A362" s="131" t="s">
        <v>258</v>
      </c>
      <c r="B362" s="132" t="s">
        <v>351</v>
      </c>
      <c r="C362" s="119" t="s">
        <v>328</v>
      </c>
      <c r="D362" s="119" t="s">
        <v>133</v>
      </c>
      <c r="E362" s="106"/>
      <c r="F362" s="104"/>
    </row>
    <row r="363" spans="1:6" x14ac:dyDescent="0.25">
      <c r="A363" s="131" t="s">
        <v>258</v>
      </c>
      <c r="B363" s="132" t="s">
        <v>352</v>
      </c>
      <c r="C363" s="119" t="s">
        <v>328</v>
      </c>
      <c r="D363" s="119" t="s">
        <v>133</v>
      </c>
      <c r="E363" s="106"/>
      <c r="F363" s="104"/>
    </row>
    <row r="364" spans="1:6" ht="30" x14ac:dyDescent="0.25">
      <c r="A364" s="131" t="s">
        <v>258</v>
      </c>
      <c r="B364" s="132" t="s">
        <v>337</v>
      </c>
      <c r="C364" s="119" t="s">
        <v>329</v>
      </c>
      <c r="D364" s="119" t="s">
        <v>133</v>
      </c>
      <c r="E364" s="106"/>
      <c r="F364" s="104"/>
    </row>
    <row r="365" spans="1:6" x14ac:dyDescent="0.25">
      <c r="A365" s="131" t="s">
        <v>258</v>
      </c>
      <c r="B365" s="132" t="s">
        <v>344</v>
      </c>
      <c r="C365" s="119" t="s">
        <v>329</v>
      </c>
      <c r="D365" s="119" t="s">
        <v>133</v>
      </c>
      <c r="E365" s="106"/>
      <c r="F365" s="104"/>
    </row>
    <row r="366" spans="1:6" ht="45" x14ac:dyDescent="0.25">
      <c r="A366" s="131" t="s">
        <v>258</v>
      </c>
      <c r="B366" s="132" t="s">
        <v>345</v>
      </c>
      <c r="C366" s="119" t="s">
        <v>329</v>
      </c>
      <c r="D366" s="119" t="s">
        <v>133</v>
      </c>
      <c r="E366" s="106"/>
      <c r="F366" s="104"/>
    </row>
    <row r="367" spans="1:6" x14ac:dyDescent="0.25">
      <c r="A367" s="131" t="s">
        <v>258</v>
      </c>
      <c r="B367" s="132" t="s">
        <v>353</v>
      </c>
      <c r="C367" s="119" t="s">
        <v>328</v>
      </c>
      <c r="D367" s="119" t="s">
        <v>133</v>
      </c>
      <c r="E367" s="106"/>
      <c r="F367" s="104"/>
    </row>
    <row r="368" spans="1:6" ht="45" x14ac:dyDescent="0.25">
      <c r="A368" s="131" t="s">
        <v>258</v>
      </c>
      <c r="B368" s="132" t="s">
        <v>354</v>
      </c>
      <c r="C368" s="119" t="s">
        <v>328</v>
      </c>
      <c r="D368" s="119" t="s">
        <v>133</v>
      </c>
      <c r="E368" s="106"/>
      <c r="F368" s="104"/>
    </row>
    <row r="369" spans="1:21" ht="30" x14ac:dyDescent="0.25">
      <c r="A369" s="131" t="s">
        <v>258</v>
      </c>
      <c r="B369" s="132" t="s">
        <v>338</v>
      </c>
      <c r="C369" s="119" t="s">
        <v>329</v>
      </c>
      <c r="D369" s="119" t="s">
        <v>133</v>
      </c>
      <c r="E369" s="106"/>
      <c r="F369" s="104"/>
      <c r="G369" s="104"/>
      <c r="H369" s="104"/>
      <c r="I369" s="104"/>
      <c r="J369" s="104"/>
      <c r="K369" s="104"/>
      <c r="L369" s="104"/>
      <c r="M369" s="104"/>
      <c r="N369" s="104"/>
      <c r="O369" s="104"/>
      <c r="P369" s="104"/>
      <c r="Q369" s="104"/>
      <c r="R369" s="104"/>
      <c r="S369" s="104"/>
      <c r="T369" s="104"/>
      <c r="U369" s="104"/>
    </row>
    <row r="370" spans="1:21" ht="30" x14ac:dyDescent="0.25">
      <c r="A370" s="131" t="s">
        <v>258</v>
      </c>
      <c r="B370" s="132" t="s">
        <v>346</v>
      </c>
      <c r="C370" s="119" t="s">
        <v>329</v>
      </c>
      <c r="D370" s="119" t="s">
        <v>133</v>
      </c>
      <c r="E370" s="106"/>
      <c r="F370" s="104"/>
      <c r="G370" s="104"/>
      <c r="H370" s="104"/>
      <c r="I370" s="104"/>
      <c r="J370" s="104"/>
      <c r="K370" s="104"/>
      <c r="L370" s="104"/>
      <c r="M370" s="104"/>
      <c r="N370" s="104"/>
      <c r="O370" s="104"/>
      <c r="P370" s="104"/>
      <c r="Q370" s="104"/>
      <c r="R370" s="104"/>
      <c r="S370" s="104"/>
      <c r="T370" s="104"/>
      <c r="U370" s="104"/>
    </row>
    <row r="371" spans="1:21" ht="30" x14ac:dyDescent="0.25">
      <c r="A371" s="131" t="s">
        <v>258</v>
      </c>
      <c r="B371" s="132" t="s">
        <v>347</v>
      </c>
      <c r="C371" s="119" t="s">
        <v>348</v>
      </c>
      <c r="D371" s="119" t="s">
        <v>133</v>
      </c>
      <c r="E371" s="106"/>
      <c r="F371" s="104"/>
      <c r="G371" s="104"/>
      <c r="H371" s="104"/>
      <c r="I371" s="104"/>
      <c r="J371" s="104"/>
      <c r="K371" s="104"/>
      <c r="L371" s="104"/>
      <c r="M371" s="104"/>
      <c r="N371" s="104"/>
      <c r="O371" s="104"/>
      <c r="P371" s="104"/>
      <c r="Q371" s="104"/>
      <c r="R371" s="104"/>
      <c r="S371" s="104"/>
      <c r="T371" s="104"/>
      <c r="U371" s="104"/>
    </row>
    <row r="372" spans="1:21" ht="45" x14ac:dyDescent="0.25">
      <c r="A372" s="131" t="s">
        <v>258</v>
      </c>
      <c r="B372" s="132" t="s">
        <v>355</v>
      </c>
      <c r="C372" s="119" t="s">
        <v>328</v>
      </c>
      <c r="D372" s="119" t="s">
        <v>133</v>
      </c>
      <c r="E372" s="106"/>
      <c r="F372" s="104"/>
      <c r="G372" s="104"/>
      <c r="H372" s="104"/>
      <c r="I372" s="104"/>
      <c r="J372" s="104"/>
      <c r="K372" s="104"/>
      <c r="L372" s="104"/>
      <c r="M372" s="104"/>
      <c r="N372" s="104"/>
      <c r="O372" s="104"/>
      <c r="P372" s="104"/>
      <c r="Q372" s="104"/>
      <c r="R372" s="104"/>
      <c r="S372" s="104"/>
      <c r="T372" s="104"/>
      <c r="U372" s="104"/>
    </row>
    <row r="373" spans="1:21" ht="45" x14ac:dyDescent="0.25">
      <c r="A373" s="131" t="s">
        <v>258</v>
      </c>
      <c r="B373" s="132" t="s">
        <v>349</v>
      </c>
      <c r="C373" s="119" t="s">
        <v>329</v>
      </c>
      <c r="D373" s="119" t="s">
        <v>133</v>
      </c>
      <c r="E373" s="106"/>
      <c r="F373" s="104"/>
      <c r="G373" s="104"/>
      <c r="H373" s="104"/>
      <c r="I373" s="104"/>
      <c r="J373" s="104"/>
      <c r="K373" s="104"/>
      <c r="L373" s="104"/>
      <c r="M373" s="104"/>
      <c r="N373" s="104"/>
      <c r="O373" s="104"/>
      <c r="P373" s="104"/>
      <c r="Q373" s="104"/>
      <c r="R373" s="104"/>
      <c r="S373" s="104"/>
      <c r="T373" s="104"/>
      <c r="U373" s="104"/>
    </row>
    <row r="374" spans="1:21" x14ac:dyDescent="0.25">
      <c r="A374" s="112" t="s">
        <v>280</v>
      </c>
      <c r="B374" s="113" t="s">
        <v>248</v>
      </c>
      <c r="C374" s="102"/>
      <c r="D374" s="103"/>
      <c r="E374" s="104"/>
      <c r="F374" s="104"/>
      <c r="G374" s="104"/>
      <c r="H374" s="104"/>
      <c r="I374" s="104"/>
      <c r="J374" s="104"/>
      <c r="K374" s="104"/>
      <c r="L374" s="104"/>
      <c r="M374" s="104"/>
      <c r="N374" s="104"/>
      <c r="O374" s="104"/>
      <c r="P374" s="104"/>
      <c r="Q374" s="104"/>
      <c r="R374" s="104"/>
      <c r="S374" s="104"/>
      <c r="T374" s="104"/>
      <c r="U374" s="104"/>
    </row>
    <row r="375" spans="1:21" x14ac:dyDescent="0.25">
      <c r="A375" s="131" t="s">
        <v>280</v>
      </c>
      <c r="B375" s="138" t="s">
        <v>133</v>
      </c>
      <c r="C375" s="106"/>
      <c r="D375" s="104"/>
      <c r="E375" s="104"/>
      <c r="F375" s="104"/>
      <c r="G375" s="104"/>
      <c r="H375" s="104"/>
      <c r="I375" s="104"/>
      <c r="J375" s="104"/>
      <c r="K375" s="104"/>
      <c r="L375" s="104"/>
      <c r="M375" s="104"/>
      <c r="N375" s="104"/>
      <c r="O375" s="104"/>
      <c r="P375" s="104"/>
      <c r="Q375" s="104"/>
      <c r="R375" s="104"/>
      <c r="S375" s="104"/>
      <c r="T375" s="104"/>
      <c r="U375" s="104"/>
    </row>
    <row r="376" spans="1:21" x14ac:dyDescent="0.25">
      <c r="A376" s="45" t="s">
        <v>282</v>
      </c>
      <c r="B376" s="65" t="s">
        <v>283</v>
      </c>
      <c r="C376" s="145" t="s">
        <v>284</v>
      </c>
      <c r="D376" s="135" t="s">
        <v>285</v>
      </c>
      <c r="E376" s="135" t="s">
        <v>286</v>
      </c>
      <c r="F376" s="65" t="s">
        <v>232</v>
      </c>
      <c r="G376" s="65" t="s">
        <v>233</v>
      </c>
      <c r="H376" s="135" t="s">
        <v>287</v>
      </c>
      <c r="I376" s="135" t="s">
        <v>288</v>
      </c>
      <c r="J376" s="135" t="s">
        <v>206</v>
      </c>
      <c r="K376" s="135" t="s">
        <v>289</v>
      </c>
      <c r="L376" s="135" t="s">
        <v>290</v>
      </c>
      <c r="M376" s="135" t="s">
        <v>291</v>
      </c>
      <c r="N376" s="135" t="s">
        <v>292</v>
      </c>
      <c r="O376" s="135" t="s">
        <v>112</v>
      </c>
      <c r="P376" s="135" t="s">
        <v>293</v>
      </c>
      <c r="Q376" s="135" t="s">
        <v>294</v>
      </c>
      <c r="R376" s="135" t="s">
        <v>295</v>
      </c>
      <c r="S376" s="135" t="s">
        <v>296</v>
      </c>
      <c r="T376" s="76" t="s">
        <v>216</v>
      </c>
      <c r="U376" s="141"/>
    </row>
    <row r="377" spans="1:21" ht="75" x14ac:dyDescent="0.25">
      <c r="A377" s="83" t="s">
        <v>282</v>
      </c>
      <c r="B377" s="137" t="s">
        <v>388</v>
      </c>
      <c r="C377" s="151" t="s">
        <v>133</v>
      </c>
      <c r="D377" s="138">
        <v>1</v>
      </c>
      <c r="E377" s="152" t="s">
        <v>400</v>
      </c>
      <c r="F377" s="153" t="s">
        <v>133</v>
      </c>
      <c r="G377" s="154" t="s">
        <v>133</v>
      </c>
      <c r="H377" s="138" t="s">
        <v>133</v>
      </c>
      <c r="I377" s="138">
        <v>1</v>
      </c>
      <c r="J377" s="138" t="s">
        <v>360</v>
      </c>
      <c r="K377" s="138" t="s">
        <v>133</v>
      </c>
      <c r="L377" s="138" t="s">
        <v>133</v>
      </c>
      <c r="M377" s="138" t="s">
        <v>133</v>
      </c>
      <c r="N377" s="138" t="s">
        <v>133</v>
      </c>
      <c r="O377" s="138" t="s">
        <v>133</v>
      </c>
      <c r="P377" s="138">
        <v>3</v>
      </c>
      <c r="Q377" s="138" t="s">
        <v>390</v>
      </c>
      <c r="R377" s="138" t="s">
        <v>322</v>
      </c>
      <c r="S377" s="138" t="s">
        <v>133</v>
      </c>
      <c r="T377" s="138" t="s">
        <v>133</v>
      </c>
      <c r="U377" s="141"/>
    </row>
    <row r="378" spans="1:21" x14ac:dyDescent="0.25">
      <c r="A378" s="112" t="s">
        <v>297</v>
      </c>
      <c r="B378" s="113" t="s">
        <v>298</v>
      </c>
      <c r="C378" s="104"/>
      <c r="D378" s="104"/>
      <c r="E378" s="104"/>
      <c r="F378" s="104"/>
      <c r="G378" s="104"/>
      <c r="H378" s="104"/>
      <c r="I378" s="104"/>
      <c r="J378" s="104"/>
      <c r="K378" s="104"/>
      <c r="L378" s="104"/>
      <c r="M378" s="104"/>
      <c r="N378" s="104"/>
      <c r="O378" s="104"/>
      <c r="P378" s="104"/>
      <c r="Q378" s="104"/>
      <c r="R378" s="104"/>
      <c r="S378" s="104"/>
      <c r="T378" s="104"/>
      <c r="U378" s="104"/>
    </row>
    <row r="379" spans="1:21" x14ac:dyDescent="0.25">
      <c r="A379" s="114" t="s">
        <v>297</v>
      </c>
      <c r="B379" s="115" t="s">
        <v>221</v>
      </c>
      <c r="C379" s="104"/>
      <c r="D379" s="104"/>
      <c r="E379" s="104"/>
      <c r="F379" s="104"/>
      <c r="G379" s="104"/>
      <c r="H379" s="104"/>
      <c r="I379" s="104"/>
      <c r="J379" s="104"/>
      <c r="K379" s="104"/>
      <c r="L379" s="104"/>
      <c r="M379" s="104"/>
      <c r="N379" s="104"/>
      <c r="O379" s="104"/>
      <c r="P379" s="104"/>
      <c r="Q379" s="104"/>
      <c r="R379" s="104"/>
      <c r="S379" s="104"/>
      <c r="T379" s="104"/>
      <c r="U379" s="104"/>
    </row>
    <row r="380" spans="1:21" ht="25.5" x14ac:dyDescent="0.25">
      <c r="A380" s="112" t="s">
        <v>299</v>
      </c>
      <c r="B380" s="113" t="s">
        <v>289</v>
      </c>
      <c r="C380" s="118" t="s">
        <v>290</v>
      </c>
      <c r="D380" s="106"/>
      <c r="E380" s="104"/>
      <c r="F380" s="104"/>
      <c r="G380" s="104"/>
      <c r="H380" s="104"/>
      <c r="I380" s="104"/>
      <c r="J380" s="104"/>
      <c r="K380" s="104"/>
      <c r="L380" s="104"/>
      <c r="M380" s="104"/>
      <c r="N380" s="104"/>
      <c r="O380" s="104"/>
      <c r="P380" s="104"/>
      <c r="Q380" s="104"/>
      <c r="R380" s="104"/>
      <c r="S380" s="104"/>
      <c r="T380" s="104"/>
      <c r="U380" s="104"/>
    </row>
    <row r="381" spans="1:21" ht="25.5" x14ac:dyDescent="0.25">
      <c r="A381" s="114" t="s">
        <v>299</v>
      </c>
      <c r="B381" s="115" t="s">
        <v>133</v>
      </c>
      <c r="C381" s="115" t="s">
        <v>133</v>
      </c>
      <c r="D381" s="106"/>
      <c r="E381" s="104"/>
      <c r="F381" s="104"/>
      <c r="G381" s="104"/>
      <c r="H381" s="104"/>
      <c r="I381" s="104"/>
      <c r="J381" s="104"/>
      <c r="K381" s="104"/>
      <c r="L381" s="104"/>
      <c r="M381" s="104"/>
      <c r="N381" s="104"/>
      <c r="O381" s="104"/>
      <c r="P381" s="104"/>
      <c r="Q381" s="104"/>
      <c r="R381" s="104"/>
      <c r="S381" s="104"/>
      <c r="T381" s="104"/>
      <c r="U381" s="104"/>
    </row>
    <row r="382" spans="1:21" x14ac:dyDescent="0.25">
      <c r="A382" s="104"/>
      <c r="B382" s="121"/>
      <c r="C382" s="104"/>
      <c r="D382" s="104"/>
      <c r="E382" s="104"/>
      <c r="F382" s="104"/>
      <c r="G382" s="104"/>
      <c r="H382" s="104"/>
      <c r="I382" s="104"/>
      <c r="J382" s="104"/>
      <c r="K382" s="104"/>
      <c r="L382" s="104"/>
      <c r="M382" s="104"/>
      <c r="N382" s="104"/>
      <c r="O382" s="104"/>
      <c r="P382" s="104"/>
      <c r="Q382" s="104"/>
      <c r="R382" s="104"/>
      <c r="S382" s="104"/>
      <c r="T382" s="104"/>
      <c r="U382" s="104"/>
    </row>
    <row r="383" spans="1:21" x14ac:dyDescent="0.25">
      <c r="A383" s="122" t="s">
        <v>229</v>
      </c>
      <c r="B383" s="123" t="s">
        <v>401</v>
      </c>
      <c r="C383" s="124"/>
      <c r="D383" s="125"/>
      <c r="E383" s="125"/>
      <c r="F383" s="125"/>
      <c r="G383" s="104"/>
      <c r="H383" s="104"/>
      <c r="I383" s="104"/>
      <c r="J383" s="104"/>
      <c r="K383" s="104"/>
      <c r="L383" s="104"/>
      <c r="M383" s="104"/>
      <c r="N383" s="104"/>
      <c r="O383" s="104"/>
      <c r="P383" s="104"/>
      <c r="Q383" s="104"/>
      <c r="R383" s="104"/>
      <c r="S383" s="104"/>
      <c r="T383" s="104"/>
      <c r="U383" s="104"/>
    </row>
    <row r="384" spans="1:21" ht="22.5" x14ac:dyDescent="0.25">
      <c r="A384" s="112" t="s">
        <v>35</v>
      </c>
      <c r="B384" s="113" t="s">
        <v>230</v>
      </c>
      <c r="C384" s="118" t="s">
        <v>102</v>
      </c>
      <c r="D384" s="118" t="s">
        <v>103</v>
      </c>
      <c r="E384" s="118" t="s">
        <v>104</v>
      </c>
      <c r="F384" s="118" t="s">
        <v>231</v>
      </c>
      <c r="G384" s="65" t="s">
        <v>232</v>
      </c>
      <c r="H384" s="65" t="s">
        <v>233</v>
      </c>
      <c r="I384" s="104"/>
      <c r="J384" s="104"/>
      <c r="K384" s="104"/>
      <c r="L384" s="104"/>
      <c r="M384" s="104"/>
      <c r="N384" s="104"/>
      <c r="O384" s="104"/>
      <c r="P384" s="104"/>
      <c r="Q384" s="104"/>
      <c r="R384" s="104"/>
      <c r="S384" s="104"/>
      <c r="T384" s="104"/>
      <c r="U384" s="104"/>
    </row>
    <row r="385" spans="1:12" ht="30" x14ac:dyDescent="0.25">
      <c r="A385" s="114" t="s">
        <v>35</v>
      </c>
      <c r="B385" s="119" t="s">
        <v>402</v>
      </c>
      <c r="C385" s="119" t="s">
        <v>403</v>
      </c>
      <c r="D385" s="119" t="s">
        <v>403</v>
      </c>
      <c r="E385" s="119" t="s">
        <v>404</v>
      </c>
      <c r="F385" s="119" t="s">
        <v>133</v>
      </c>
      <c r="G385" s="119" t="s">
        <v>133</v>
      </c>
      <c r="H385" s="119" t="s">
        <v>133</v>
      </c>
      <c r="I385" s="104"/>
      <c r="J385" s="104"/>
      <c r="K385" s="104"/>
      <c r="L385" s="104"/>
    </row>
    <row r="386" spans="1:12" ht="22.5" x14ac:dyDescent="0.25">
      <c r="A386" s="112" t="s">
        <v>236</v>
      </c>
      <c r="B386" s="113" t="s">
        <v>237</v>
      </c>
      <c r="C386" s="118" t="s">
        <v>238</v>
      </c>
      <c r="D386" s="118" t="s">
        <v>239</v>
      </c>
      <c r="E386" s="140" t="s">
        <v>240</v>
      </c>
      <c r="F386" s="118" t="s">
        <v>241</v>
      </c>
      <c r="G386" s="118" t="s">
        <v>106</v>
      </c>
      <c r="H386" s="118" t="s">
        <v>107</v>
      </c>
      <c r="I386" s="118" t="s">
        <v>108</v>
      </c>
      <c r="J386" s="127" t="s">
        <v>242</v>
      </c>
      <c r="K386" s="65" t="s">
        <v>232</v>
      </c>
      <c r="L386" s="65" t="s">
        <v>233</v>
      </c>
    </row>
    <row r="387" spans="1:12" x14ac:dyDescent="0.25">
      <c r="A387" s="114" t="s">
        <v>236</v>
      </c>
      <c r="B387" s="115" t="s">
        <v>133</v>
      </c>
      <c r="C387" s="115" t="s">
        <v>133</v>
      </c>
      <c r="D387" s="115" t="s">
        <v>133</v>
      </c>
      <c r="E387" s="128" t="s">
        <v>133</v>
      </c>
      <c r="F387" s="115" t="s">
        <v>133</v>
      </c>
      <c r="G387" s="115" t="s">
        <v>133</v>
      </c>
      <c r="H387" s="115" t="s">
        <v>133</v>
      </c>
      <c r="I387" s="115" t="s">
        <v>133</v>
      </c>
      <c r="J387" s="129" t="s">
        <v>133</v>
      </c>
      <c r="K387" s="119" t="s">
        <v>133</v>
      </c>
      <c r="L387" s="119" t="s">
        <v>133</v>
      </c>
    </row>
    <row r="388" spans="1:12" ht="22.5" x14ac:dyDescent="0.25">
      <c r="A388" s="112" t="s">
        <v>246</v>
      </c>
      <c r="B388" s="113" t="s">
        <v>237</v>
      </c>
      <c r="C388" s="118" t="s">
        <v>238</v>
      </c>
      <c r="D388" s="118" t="s">
        <v>241</v>
      </c>
      <c r="E388" s="65" t="s">
        <v>232</v>
      </c>
      <c r="F388" s="65" t="s">
        <v>233</v>
      </c>
      <c r="G388" s="104"/>
      <c r="H388" s="104"/>
      <c r="I388" s="104"/>
      <c r="J388" s="104"/>
      <c r="K388" s="104"/>
      <c r="L388" s="104"/>
    </row>
    <row r="389" spans="1:12" x14ac:dyDescent="0.25">
      <c r="A389" s="114" t="s">
        <v>246</v>
      </c>
      <c r="B389" s="115" t="s">
        <v>133</v>
      </c>
      <c r="C389" s="115" t="s">
        <v>133</v>
      </c>
      <c r="D389" s="115" t="s">
        <v>133</v>
      </c>
      <c r="E389" s="119" t="s">
        <v>133</v>
      </c>
      <c r="F389" s="119" t="s">
        <v>133</v>
      </c>
      <c r="G389" s="104"/>
      <c r="H389" s="104"/>
      <c r="I389" s="104"/>
      <c r="J389" s="104"/>
      <c r="K389" s="104"/>
      <c r="L389" s="104"/>
    </row>
    <row r="390" spans="1:12" ht="22.5" x14ac:dyDescent="0.25">
      <c r="A390" s="112" t="s">
        <v>247</v>
      </c>
      <c r="B390" s="113" t="s">
        <v>248</v>
      </c>
      <c r="C390" s="118" t="s">
        <v>249</v>
      </c>
      <c r="D390" s="118" t="s">
        <v>250</v>
      </c>
      <c r="E390" s="118" t="s">
        <v>251</v>
      </c>
      <c r="F390" s="118" t="s">
        <v>252</v>
      </c>
      <c r="G390" s="126" t="s">
        <v>253</v>
      </c>
      <c r="H390" s="104"/>
      <c r="I390" s="104"/>
      <c r="J390" s="104"/>
      <c r="K390" s="104"/>
      <c r="L390" s="104"/>
    </row>
    <row r="391" spans="1:12" ht="30" x14ac:dyDescent="0.25">
      <c r="A391" s="131" t="s">
        <v>247</v>
      </c>
      <c r="B391" s="132" t="s">
        <v>350</v>
      </c>
      <c r="C391" s="143" t="s">
        <v>304</v>
      </c>
      <c r="D391" s="143" t="s">
        <v>133</v>
      </c>
      <c r="E391" s="119" t="s">
        <v>133</v>
      </c>
      <c r="F391" s="119">
        <v>0.5</v>
      </c>
      <c r="G391" s="119" t="s">
        <v>243</v>
      </c>
      <c r="H391" s="104"/>
      <c r="I391" s="104"/>
      <c r="J391" s="104"/>
      <c r="K391" s="104"/>
      <c r="L391" s="104"/>
    </row>
    <row r="392" spans="1:12" x14ac:dyDescent="0.25">
      <c r="A392" s="131" t="s">
        <v>247</v>
      </c>
      <c r="B392" s="132" t="s">
        <v>351</v>
      </c>
      <c r="C392" s="143" t="s">
        <v>304</v>
      </c>
      <c r="D392" s="143" t="s">
        <v>133</v>
      </c>
      <c r="E392" s="119" t="s">
        <v>133</v>
      </c>
      <c r="F392" s="119">
        <v>0.5</v>
      </c>
      <c r="G392" s="119" t="s">
        <v>243</v>
      </c>
      <c r="H392" s="104"/>
      <c r="I392" s="104"/>
      <c r="J392" s="104"/>
      <c r="K392" s="104"/>
      <c r="L392" s="104"/>
    </row>
    <row r="393" spans="1:12" x14ac:dyDescent="0.25">
      <c r="A393" s="114" t="s">
        <v>247</v>
      </c>
      <c r="B393" s="144" t="s">
        <v>352</v>
      </c>
      <c r="C393" s="143" t="s">
        <v>304</v>
      </c>
      <c r="D393" s="119" t="s">
        <v>133</v>
      </c>
      <c r="E393" s="119" t="s">
        <v>133</v>
      </c>
      <c r="F393" s="119">
        <v>0.5</v>
      </c>
      <c r="G393" s="119" t="s">
        <v>243</v>
      </c>
      <c r="H393" s="104"/>
      <c r="I393" s="104"/>
      <c r="J393" s="104"/>
      <c r="K393" s="104"/>
      <c r="L393" s="104"/>
    </row>
    <row r="394" spans="1:12" ht="22.5" x14ac:dyDescent="0.25">
      <c r="A394" s="112" t="s">
        <v>258</v>
      </c>
      <c r="B394" s="113" t="s">
        <v>248</v>
      </c>
      <c r="C394" s="118" t="s">
        <v>249</v>
      </c>
      <c r="D394" s="118" t="s">
        <v>250</v>
      </c>
      <c r="E394" s="102"/>
      <c r="F394" s="103"/>
      <c r="G394" s="104"/>
      <c r="H394" s="104"/>
      <c r="I394" s="104"/>
      <c r="J394" s="104"/>
      <c r="K394" s="104"/>
      <c r="L394" s="104"/>
    </row>
    <row r="395" spans="1:12" x14ac:dyDescent="0.25">
      <c r="A395" s="131" t="s">
        <v>258</v>
      </c>
      <c r="B395" s="132" t="s">
        <v>339</v>
      </c>
      <c r="C395" s="119" t="s">
        <v>329</v>
      </c>
      <c r="D395" s="119" t="s">
        <v>133</v>
      </c>
      <c r="E395" s="106"/>
      <c r="F395" s="104"/>
      <c r="G395" s="104"/>
      <c r="H395" s="104"/>
      <c r="I395" s="104"/>
      <c r="J395" s="104"/>
      <c r="K395" s="104"/>
      <c r="L395" s="104"/>
    </row>
    <row r="396" spans="1:12" ht="30" x14ac:dyDescent="0.25">
      <c r="A396" s="131" t="s">
        <v>258</v>
      </c>
      <c r="B396" s="132" t="s">
        <v>350</v>
      </c>
      <c r="C396" s="119" t="s">
        <v>328</v>
      </c>
      <c r="D396" s="119" t="s">
        <v>133</v>
      </c>
      <c r="E396" s="106"/>
      <c r="F396" s="104"/>
      <c r="G396" s="104"/>
      <c r="H396" s="104"/>
      <c r="I396" s="104"/>
      <c r="J396" s="104"/>
      <c r="K396" s="104"/>
      <c r="L396" s="104"/>
    </row>
    <row r="397" spans="1:12" x14ac:dyDescent="0.25">
      <c r="A397" s="131" t="s">
        <v>258</v>
      </c>
      <c r="B397" s="132" t="s">
        <v>333</v>
      </c>
      <c r="C397" s="119" t="s">
        <v>329</v>
      </c>
      <c r="D397" s="119" t="s">
        <v>133</v>
      </c>
      <c r="E397" s="106"/>
      <c r="F397" s="104"/>
      <c r="G397" s="104"/>
      <c r="H397" s="104"/>
      <c r="I397" s="104"/>
      <c r="J397" s="104"/>
      <c r="K397" s="104"/>
      <c r="L397" s="104"/>
    </row>
    <row r="398" spans="1:12" x14ac:dyDescent="0.25">
      <c r="A398" s="131" t="s">
        <v>258</v>
      </c>
      <c r="B398" s="132" t="s">
        <v>340</v>
      </c>
      <c r="C398" s="119" t="s">
        <v>329</v>
      </c>
      <c r="D398" s="119" t="s">
        <v>133</v>
      </c>
      <c r="E398" s="106"/>
      <c r="F398" s="104"/>
      <c r="G398" s="104"/>
      <c r="H398" s="104"/>
      <c r="I398" s="104"/>
      <c r="J398" s="104"/>
      <c r="K398" s="104"/>
      <c r="L398" s="104"/>
    </row>
    <row r="399" spans="1:12" x14ac:dyDescent="0.25">
      <c r="A399" s="131" t="s">
        <v>258</v>
      </c>
      <c r="B399" s="132" t="s">
        <v>334</v>
      </c>
      <c r="C399" s="119" t="s">
        <v>329</v>
      </c>
      <c r="D399" s="119" t="s">
        <v>133</v>
      </c>
      <c r="E399" s="106"/>
      <c r="F399" s="104"/>
      <c r="G399" s="104"/>
      <c r="H399" s="104"/>
      <c r="I399" s="104"/>
      <c r="J399" s="104"/>
      <c r="K399" s="104"/>
      <c r="L399" s="104"/>
    </row>
    <row r="400" spans="1:12" x14ac:dyDescent="0.25">
      <c r="A400" s="131" t="s">
        <v>258</v>
      </c>
      <c r="B400" s="132" t="s">
        <v>341</v>
      </c>
      <c r="C400" s="119" t="s">
        <v>329</v>
      </c>
      <c r="D400" s="119" t="s">
        <v>133</v>
      </c>
      <c r="E400" s="106"/>
      <c r="F400" s="104"/>
      <c r="G400" s="104"/>
      <c r="H400" s="104"/>
      <c r="I400" s="104"/>
      <c r="J400" s="104"/>
      <c r="K400" s="104"/>
      <c r="L400" s="104"/>
    </row>
    <row r="401" spans="1:6" ht="30" x14ac:dyDescent="0.25">
      <c r="A401" s="131" t="s">
        <v>258</v>
      </c>
      <c r="B401" s="132" t="s">
        <v>342</v>
      </c>
      <c r="C401" s="119" t="s">
        <v>329</v>
      </c>
      <c r="D401" s="119" t="s">
        <v>133</v>
      </c>
      <c r="E401" s="106"/>
      <c r="F401" s="104"/>
    </row>
    <row r="402" spans="1:6" ht="30" x14ac:dyDescent="0.25">
      <c r="A402" s="131" t="s">
        <v>258</v>
      </c>
      <c r="B402" s="132" t="s">
        <v>335</v>
      </c>
      <c r="C402" s="119" t="s">
        <v>329</v>
      </c>
      <c r="D402" s="119" t="s">
        <v>133</v>
      </c>
      <c r="E402" s="106"/>
      <c r="F402" s="104"/>
    </row>
    <row r="403" spans="1:6" ht="30" x14ac:dyDescent="0.25">
      <c r="A403" s="131" t="s">
        <v>258</v>
      </c>
      <c r="B403" s="132" t="s">
        <v>343</v>
      </c>
      <c r="C403" s="119" t="s">
        <v>329</v>
      </c>
      <c r="D403" s="119" t="s">
        <v>133</v>
      </c>
      <c r="E403" s="106"/>
      <c r="F403" s="104"/>
    </row>
    <row r="404" spans="1:6" ht="30" x14ac:dyDescent="0.25">
      <c r="A404" s="131" t="s">
        <v>258</v>
      </c>
      <c r="B404" s="132" t="s">
        <v>336</v>
      </c>
      <c r="C404" s="119" t="s">
        <v>329</v>
      </c>
      <c r="D404" s="119" t="s">
        <v>133</v>
      </c>
      <c r="E404" s="106"/>
      <c r="F404" s="104"/>
    </row>
    <row r="405" spans="1:6" x14ac:dyDescent="0.25">
      <c r="A405" s="131" t="s">
        <v>258</v>
      </c>
      <c r="B405" s="132" t="s">
        <v>351</v>
      </c>
      <c r="C405" s="119" t="s">
        <v>328</v>
      </c>
      <c r="D405" s="119" t="s">
        <v>133</v>
      </c>
      <c r="E405" s="106"/>
      <c r="F405" s="104"/>
    </row>
    <row r="406" spans="1:6" x14ac:dyDescent="0.25">
      <c r="A406" s="131" t="s">
        <v>258</v>
      </c>
      <c r="B406" s="132" t="s">
        <v>352</v>
      </c>
      <c r="C406" s="119" t="s">
        <v>328</v>
      </c>
      <c r="D406" s="119" t="s">
        <v>133</v>
      </c>
      <c r="E406" s="106"/>
      <c r="F406" s="104"/>
    </row>
    <row r="407" spans="1:6" ht="30" x14ac:dyDescent="0.25">
      <c r="A407" s="131" t="s">
        <v>258</v>
      </c>
      <c r="B407" s="132" t="s">
        <v>337</v>
      </c>
      <c r="C407" s="119" t="s">
        <v>329</v>
      </c>
      <c r="D407" s="119" t="s">
        <v>133</v>
      </c>
      <c r="E407" s="106"/>
      <c r="F407" s="104"/>
    </row>
    <row r="408" spans="1:6" x14ac:dyDescent="0.25">
      <c r="A408" s="131" t="s">
        <v>258</v>
      </c>
      <c r="B408" s="132" t="s">
        <v>344</v>
      </c>
      <c r="C408" s="119" t="s">
        <v>329</v>
      </c>
      <c r="D408" s="119" t="s">
        <v>133</v>
      </c>
      <c r="E408" s="106"/>
      <c r="F408" s="104"/>
    </row>
    <row r="409" spans="1:6" ht="45" x14ac:dyDescent="0.25">
      <c r="A409" s="131" t="s">
        <v>258</v>
      </c>
      <c r="B409" s="132" t="s">
        <v>345</v>
      </c>
      <c r="C409" s="119" t="s">
        <v>329</v>
      </c>
      <c r="D409" s="119" t="s">
        <v>133</v>
      </c>
      <c r="E409" s="106"/>
      <c r="F409" s="104"/>
    </row>
    <row r="410" spans="1:6" x14ac:dyDescent="0.25">
      <c r="A410" s="131" t="s">
        <v>258</v>
      </c>
      <c r="B410" s="132" t="s">
        <v>353</v>
      </c>
      <c r="C410" s="119" t="s">
        <v>328</v>
      </c>
      <c r="D410" s="119" t="s">
        <v>133</v>
      </c>
      <c r="E410" s="106"/>
      <c r="F410" s="104"/>
    </row>
    <row r="411" spans="1:6" ht="45" x14ac:dyDescent="0.25">
      <c r="A411" s="131" t="s">
        <v>258</v>
      </c>
      <c r="B411" s="132" t="s">
        <v>354</v>
      </c>
      <c r="C411" s="119" t="s">
        <v>328</v>
      </c>
      <c r="D411" s="119" t="s">
        <v>133</v>
      </c>
      <c r="E411" s="106"/>
      <c r="F411" s="104"/>
    </row>
    <row r="412" spans="1:6" ht="30" x14ac:dyDescent="0.25">
      <c r="A412" s="131" t="s">
        <v>258</v>
      </c>
      <c r="B412" s="132" t="s">
        <v>338</v>
      </c>
      <c r="C412" s="119" t="s">
        <v>329</v>
      </c>
      <c r="D412" s="119" t="s">
        <v>133</v>
      </c>
      <c r="E412" s="106"/>
      <c r="F412" s="104"/>
    </row>
    <row r="413" spans="1:6" ht="30" x14ac:dyDescent="0.25">
      <c r="A413" s="131" t="s">
        <v>258</v>
      </c>
      <c r="B413" s="132" t="s">
        <v>346</v>
      </c>
      <c r="C413" s="119" t="s">
        <v>329</v>
      </c>
      <c r="D413" s="119" t="s">
        <v>133</v>
      </c>
      <c r="E413" s="106"/>
      <c r="F413" s="104"/>
    </row>
    <row r="414" spans="1:6" ht="30" x14ac:dyDescent="0.25">
      <c r="A414" s="131" t="s">
        <v>258</v>
      </c>
      <c r="B414" s="132" t="s">
        <v>347</v>
      </c>
      <c r="C414" s="119" t="s">
        <v>348</v>
      </c>
      <c r="D414" s="119" t="s">
        <v>133</v>
      </c>
      <c r="E414" s="106"/>
      <c r="F414" s="104"/>
    </row>
    <row r="415" spans="1:6" ht="45" x14ac:dyDescent="0.25">
      <c r="A415" s="131" t="s">
        <v>258</v>
      </c>
      <c r="B415" s="132" t="s">
        <v>355</v>
      </c>
      <c r="C415" s="119" t="s">
        <v>328</v>
      </c>
      <c r="D415" s="119" t="s">
        <v>133</v>
      </c>
      <c r="E415" s="106"/>
      <c r="F415" s="104"/>
    </row>
    <row r="416" spans="1:6" ht="45" x14ac:dyDescent="0.25">
      <c r="A416" s="131" t="s">
        <v>258</v>
      </c>
      <c r="B416" s="132" t="s">
        <v>349</v>
      </c>
      <c r="C416" s="119" t="s">
        <v>329</v>
      </c>
      <c r="D416" s="119" t="s">
        <v>133</v>
      </c>
      <c r="E416" s="106"/>
      <c r="F416" s="104"/>
    </row>
    <row r="417" spans="1:21" x14ac:dyDescent="0.25">
      <c r="A417" s="112" t="s">
        <v>280</v>
      </c>
      <c r="B417" s="113" t="s">
        <v>248</v>
      </c>
      <c r="C417" s="102"/>
      <c r="D417" s="103"/>
      <c r="E417" s="104"/>
      <c r="F417" s="104"/>
      <c r="G417" s="104"/>
      <c r="H417" s="104"/>
      <c r="I417" s="104"/>
      <c r="J417" s="104"/>
      <c r="K417" s="104"/>
      <c r="L417" s="104"/>
      <c r="M417" s="104"/>
      <c r="N417" s="104"/>
      <c r="O417" s="104"/>
      <c r="P417" s="104"/>
      <c r="Q417" s="104"/>
      <c r="R417" s="104"/>
      <c r="S417" s="104"/>
      <c r="T417" s="104"/>
      <c r="U417" s="104"/>
    </row>
    <row r="418" spans="1:21" x14ac:dyDescent="0.25">
      <c r="A418" s="131" t="s">
        <v>280</v>
      </c>
      <c r="B418" s="138" t="s">
        <v>133</v>
      </c>
      <c r="C418" s="106"/>
      <c r="D418" s="104"/>
      <c r="E418" s="104"/>
      <c r="F418" s="104"/>
      <c r="G418" s="104"/>
      <c r="H418" s="104"/>
      <c r="I418" s="104"/>
      <c r="J418" s="104"/>
      <c r="K418" s="104"/>
      <c r="L418" s="104"/>
      <c r="M418" s="104"/>
      <c r="N418" s="104"/>
      <c r="O418" s="104"/>
      <c r="P418" s="104"/>
      <c r="Q418" s="104"/>
      <c r="R418" s="104"/>
      <c r="S418" s="104"/>
      <c r="T418" s="104"/>
      <c r="U418" s="104"/>
    </row>
    <row r="419" spans="1:21" x14ac:dyDescent="0.25">
      <c r="A419" s="45" t="s">
        <v>282</v>
      </c>
      <c r="B419" s="65" t="s">
        <v>283</v>
      </c>
      <c r="C419" s="135" t="s">
        <v>284</v>
      </c>
      <c r="D419" s="135" t="s">
        <v>285</v>
      </c>
      <c r="E419" s="135" t="s">
        <v>286</v>
      </c>
      <c r="F419" s="65" t="s">
        <v>232</v>
      </c>
      <c r="G419" s="65" t="s">
        <v>233</v>
      </c>
      <c r="H419" s="135" t="s">
        <v>287</v>
      </c>
      <c r="I419" s="135" t="s">
        <v>288</v>
      </c>
      <c r="J419" s="135" t="s">
        <v>206</v>
      </c>
      <c r="K419" s="135" t="s">
        <v>289</v>
      </c>
      <c r="L419" s="135" t="s">
        <v>290</v>
      </c>
      <c r="M419" s="135" t="s">
        <v>291</v>
      </c>
      <c r="N419" s="135" t="s">
        <v>292</v>
      </c>
      <c r="O419" s="135" t="s">
        <v>112</v>
      </c>
      <c r="P419" s="135" t="s">
        <v>293</v>
      </c>
      <c r="Q419" s="135" t="s">
        <v>294</v>
      </c>
      <c r="R419" s="135" t="s">
        <v>295</v>
      </c>
      <c r="S419" s="135" t="s">
        <v>296</v>
      </c>
      <c r="T419" s="76" t="s">
        <v>216</v>
      </c>
      <c r="U419" s="141"/>
    </row>
    <row r="420" spans="1:21" ht="90" x14ac:dyDescent="0.25">
      <c r="A420" s="48" t="s">
        <v>282</v>
      </c>
      <c r="B420" s="137" t="s">
        <v>388</v>
      </c>
      <c r="C420" s="138" t="s">
        <v>133</v>
      </c>
      <c r="D420" s="138">
        <v>1</v>
      </c>
      <c r="E420" s="101" t="s">
        <v>405</v>
      </c>
      <c r="F420" s="119" t="s">
        <v>133</v>
      </c>
      <c r="G420" s="119" t="s">
        <v>133</v>
      </c>
      <c r="H420" s="138" t="s">
        <v>133</v>
      </c>
      <c r="I420" s="138">
        <v>1</v>
      </c>
      <c r="J420" s="138" t="s">
        <v>360</v>
      </c>
      <c r="K420" s="138" t="s">
        <v>133</v>
      </c>
      <c r="L420" s="138" t="s">
        <v>133</v>
      </c>
      <c r="M420" s="138" t="s">
        <v>402</v>
      </c>
      <c r="N420" s="138" t="s">
        <v>133</v>
      </c>
      <c r="O420" s="138" t="s">
        <v>133</v>
      </c>
      <c r="P420" s="138">
        <v>0</v>
      </c>
      <c r="Q420" s="138" t="s">
        <v>390</v>
      </c>
      <c r="R420" s="138" t="s">
        <v>322</v>
      </c>
      <c r="S420" s="138" t="s">
        <v>133</v>
      </c>
      <c r="T420" s="138" t="s">
        <v>133</v>
      </c>
      <c r="U420" s="141"/>
    </row>
    <row r="421" spans="1:21" x14ac:dyDescent="0.25">
      <c r="A421" s="112" t="s">
        <v>297</v>
      </c>
      <c r="B421" s="113" t="s">
        <v>298</v>
      </c>
      <c r="C421" s="104"/>
      <c r="D421" s="104"/>
      <c r="E421" s="104"/>
      <c r="F421" s="104"/>
      <c r="G421" s="104"/>
      <c r="H421" s="104"/>
      <c r="I421" s="104"/>
      <c r="J421" s="104"/>
      <c r="K421" s="104"/>
      <c r="L421" s="104"/>
      <c r="M421" s="104"/>
      <c r="N421" s="104"/>
      <c r="O421" s="104"/>
      <c r="P421" s="104"/>
      <c r="Q421" s="104"/>
      <c r="R421" s="104"/>
      <c r="S421" s="104"/>
      <c r="T421" s="104"/>
      <c r="U421" s="104"/>
    </row>
    <row r="422" spans="1:21" x14ac:dyDescent="0.25">
      <c r="A422" s="114" t="s">
        <v>297</v>
      </c>
      <c r="B422" s="115" t="s">
        <v>221</v>
      </c>
      <c r="C422" s="104"/>
      <c r="D422" s="104"/>
      <c r="E422" s="104"/>
      <c r="F422" s="104"/>
      <c r="G422" s="104"/>
      <c r="H422" s="104"/>
      <c r="I422" s="104"/>
      <c r="J422" s="104"/>
      <c r="K422" s="104"/>
      <c r="L422" s="104"/>
      <c r="M422" s="104"/>
      <c r="N422" s="104"/>
      <c r="O422" s="104"/>
      <c r="P422" s="104"/>
      <c r="Q422" s="104"/>
      <c r="R422" s="104"/>
      <c r="S422" s="104"/>
      <c r="T422" s="104"/>
      <c r="U422" s="104"/>
    </row>
    <row r="423" spans="1:21" ht="25.5" x14ac:dyDescent="0.25">
      <c r="A423" s="112" t="s">
        <v>299</v>
      </c>
      <c r="B423" s="113" t="s">
        <v>289</v>
      </c>
      <c r="C423" s="118" t="s">
        <v>290</v>
      </c>
      <c r="D423" s="106"/>
      <c r="E423" s="104"/>
      <c r="F423" s="104"/>
      <c r="G423" s="104"/>
      <c r="H423" s="104"/>
      <c r="I423" s="104"/>
      <c r="J423" s="104"/>
      <c r="K423" s="104"/>
      <c r="L423" s="104"/>
      <c r="M423" s="104"/>
      <c r="N423" s="104"/>
      <c r="O423" s="104"/>
      <c r="P423" s="104"/>
      <c r="Q423" s="104"/>
      <c r="R423" s="104"/>
      <c r="S423" s="104"/>
      <c r="T423" s="104"/>
      <c r="U423" s="104"/>
    </row>
    <row r="424" spans="1:21" ht="25.5" x14ac:dyDescent="0.25">
      <c r="A424" s="114" t="s">
        <v>299</v>
      </c>
      <c r="B424" s="115" t="s">
        <v>133</v>
      </c>
      <c r="C424" s="115" t="s">
        <v>133</v>
      </c>
      <c r="D424" s="106"/>
      <c r="E424" s="104"/>
      <c r="F424" s="104"/>
      <c r="G424" s="104"/>
      <c r="H424" s="104"/>
      <c r="I424" s="104"/>
      <c r="J424" s="104"/>
      <c r="K424" s="104"/>
      <c r="L424" s="104"/>
      <c r="M424" s="104"/>
      <c r="N424" s="104"/>
      <c r="O424" s="104"/>
      <c r="P424" s="104"/>
      <c r="Q424" s="104"/>
      <c r="R424" s="104"/>
      <c r="S424" s="104"/>
      <c r="T424" s="104"/>
      <c r="U424" s="104"/>
    </row>
    <row r="425" spans="1:21" x14ac:dyDescent="0.25">
      <c r="A425" s="104"/>
      <c r="B425" s="121"/>
      <c r="C425" s="104"/>
      <c r="D425" s="104"/>
      <c r="E425" s="104"/>
      <c r="F425" s="104"/>
      <c r="G425" s="104"/>
      <c r="H425" s="104"/>
      <c r="I425" s="104"/>
      <c r="J425" s="104"/>
      <c r="K425" s="104"/>
      <c r="L425" s="104"/>
      <c r="M425" s="104"/>
      <c r="N425" s="104"/>
      <c r="O425" s="104"/>
      <c r="P425" s="104"/>
      <c r="Q425" s="104"/>
      <c r="R425" s="104"/>
      <c r="S425" s="104"/>
      <c r="T425" s="104"/>
      <c r="U425" s="104"/>
    </row>
    <row r="426" spans="1:21" x14ac:dyDescent="0.25">
      <c r="A426" s="122" t="s">
        <v>229</v>
      </c>
      <c r="B426" s="123" t="s">
        <v>406</v>
      </c>
      <c r="C426" s="124"/>
      <c r="D426" s="125"/>
      <c r="E426" s="125"/>
      <c r="F426" s="125"/>
      <c r="G426" s="104"/>
      <c r="H426" s="104"/>
      <c r="I426" s="104"/>
      <c r="J426" s="104"/>
      <c r="K426" s="104"/>
      <c r="L426" s="104"/>
      <c r="M426" s="104"/>
      <c r="N426" s="104"/>
      <c r="O426" s="104"/>
      <c r="P426" s="104"/>
      <c r="Q426" s="104"/>
      <c r="R426" s="104"/>
      <c r="S426" s="104"/>
      <c r="T426" s="104"/>
      <c r="U426" s="104"/>
    </row>
    <row r="427" spans="1:21" ht="22.5" x14ac:dyDescent="0.25">
      <c r="A427" s="112" t="s">
        <v>35</v>
      </c>
      <c r="B427" s="113" t="s">
        <v>230</v>
      </c>
      <c r="C427" s="118" t="s">
        <v>102</v>
      </c>
      <c r="D427" s="118" t="s">
        <v>103</v>
      </c>
      <c r="E427" s="118" t="s">
        <v>104</v>
      </c>
      <c r="F427" s="118" t="s">
        <v>231</v>
      </c>
      <c r="G427" s="65" t="s">
        <v>232</v>
      </c>
      <c r="H427" s="65" t="s">
        <v>233</v>
      </c>
      <c r="I427" s="104"/>
      <c r="J427" s="104"/>
      <c r="K427" s="104"/>
      <c r="L427" s="104"/>
      <c r="M427" s="104"/>
      <c r="N427" s="104"/>
      <c r="O427" s="104"/>
      <c r="P427" s="104"/>
      <c r="Q427" s="104"/>
      <c r="R427" s="104"/>
      <c r="S427" s="104"/>
      <c r="T427" s="104"/>
      <c r="U427" s="104"/>
    </row>
    <row r="428" spans="1:21" x14ac:dyDescent="0.25">
      <c r="A428" s="114" t="s">
        <v>35</v>
      </c>
      <c r="B428" s="115" t="s">
        <v>133</v>
      </c>
      <c r="C428" s="119" t="s">
        <v>133</v>
      </c>
      <c r="D428" s="119" t="s">
        <v>133</v>
      </c>
      <c r="E428" s="119" t="s">
        <v>133</v>
      </c>
      <c r="F428" s="119" t="s">
        <v>133</v>
      </c>
      <c r="G428" s="119" t="s">
        <v>133</v>
      </c>
      <c r="H428" s="119" t="s">
        <v>133</v>
      </c>
      <c r="I428" s="104"/>
      <c r="J428" s="104"/>
      <c r="K428" s="104"/>
      <c r="L428" s="104"/>
      <c r="M428" s="104"/>
      <c r="N428" s="104"/>
      <c r="O428" s="104"/>
      <c r="P428" s="104"/>
      <c r="Q428" s="104"/>
      <c r="R428" s="104"/>
      <c r="S428" s="104"/>
      <c r="T428" s="104"/>
      <c r="U428" s="104"/>
    </row>
    <row r="429" spans="1:21" ht="22.5" x14ac:dyDescent="0.25">
      <c r="A429" s="112" t="s">
        <v>236</v>
      </c>
      <c r="B429" s="113" t="s">
        <v>237</v>
      </c>
      <c r="C429" s="118" t="s">
        <v>238</v>
      </c>
      <c r="D429" s="118" t="s">
        <v>239</v>
      </c>
      <c r="E429" s="140" t="s">
        <v>240</v>
      </c>
      <c r="F429" s="118" t="s">
        <v>241</v>
      </c>
      <c r="G429" s="118" t="s">
        <v>106</v>
      </c>
      <c r="H429" s="118" t="s">
        <v>107</v>
      </c>
      <c r="I429" s="118" t="s">
        <v>108</v>
      </c>
      <c r="J429" s="127" t="s">
        <v>242</v>
      </c>
      <c r="K429" s="65" t="s">
        <v>232</v>
      </c>
      <c r="L429" s="65" t="s">
        <v>233</v>
      </c>
      <c r="M429" s="104"/>
      <c r="N429" s="104"/>
      <c r="O429" s="104"/>
      <c r="P429" s="104"/>
      <c r="Q429" s="104"/>
      <c r="R429" s="104"/>
      <c r="S429" s="104"/>
      <c r="T429" s="104"/>
      <c r="U429" s="104"/>
    </row>
    <row r="430" spans="1:21" ht="30" x14ac:dyDescent="0.25">
      <c r="A430" s="114" t="s">
        <v>236</v>
      </c>
      <c r="B430" s="115" t="s">
        <v>255</v>
      </c>
      <c r="C430" s="119" t="s">
        <v>133</v>
      </c>
      <c r="D430" s="119" t="s">
        <v>133</v>
      </c>
      <c r="E430" s="128" t="s">
        <v>133</v>
      </c>
      <c r="F430" s="119" t="s">
        <v>234</v>
      </c>
      <c r="G430" s="119" t="s">
        <v>223</v>
      </c>
      <c r="H430" s="119" t="s">
        <v>402</v>
      </c>
      <c r="I430" s="119" t="s">
        <v>407</v>
      </c>
      <c r="J430" s="129" t="s">
        <v>133</v>
      </c>
      <c r="K430" s="119" t="s">
        <v>133</v>
      </c>
      <c r="L430" s="119" t="s">
        <v>133</v>
      </c>
      <c r="M430" s="104"/>
      <c r="N430" s="104"/>
      <c r="O430" s="104"/>
      <c r="P430" s="104"/>
      <c r="Q430" s="104"/>
      <c r="R430" s="104"/>
      <c r="S430" s="104"/>
      <c r="T430" s="104"/>
      <c r="U430" s="104"/>
    </row>
    <row r="431" spans="1:21" ht="22.5" x14ac:dyDescent="0.25">
      <c r="A431" s="112" t="s">
        <v>246</v>
      </c>
      <c r="B431" s="113" t="s">
        <v>237</v>
      </c>
      <c r="C431" s="118" t="s">
        <v>238</v>
      </c>
      <c r="D431" s="118" t="s">
        <v>241</v>
      </c>
      <c r="E431" s="65" t="s">
        <v>232</v>
      </c>
      <c r="F431" s="65" t="s">
        <v>233</v>
      </c>
      <c r="G431" s="104"/>
      <c r="H431" s="104"/>
      <c r="I431" s="104"/>
      <c r="J431" s="104"/>
      <c r="K431" s="104"/>
      <c r="L431" s="104"/>
      <c r="M431" s="104"/>
      <c r="N431" s="104"/>
      <c r="O431" s="104"/>
      <c r="P431" s="104"/>
      <c r="Q431" s="104"/>
      <c r="R431" s="104"/>
      <c r="S431" s="104"/>
      <c r="T431" s="104"/>
      <c r="U431" s="104"/>
    </row>
    <row r="432" spans="1:21" x14ac:dyDescent="0.25">
      <c r="A432" s="114" t="s">
        <v>246</v>
      </c>
      <c r="B432" s="115" t="s">
        <v>133</v>
      </c>
      <c r="C432" s="115" t="s">
        <v>133</v>
      </c>
      <c r="D432" s="115" t="s">
        <v>133</v>
      </c>
      <c r="E432" s="119" t="s">
        <v>133</v>
      </c>
      <c r="F432" s="119" t="s">
        <v>133</v>
      </c>
      <c r="G432" s="104"/>
      <c r="H432" s="104"/>
      <c r="I432" s="104"/>
      <c r="J432" s="104"/>
      <c r="K432" s="104"/>
      <c r="L432" s="104"/>
      <c r="M432" s="104"/>
      <c r="N432" s="104"/>
      <c r="O432" s="104"/>
      <c r="P432" s="104"/>
      <c r="Q432" s="104"/>
      <c r="R432" s="104"/>
      <c r="S432" s="104"/>
      <c r="T432" s="104"/>
      <c r="U432" s="104"/>
    </row>
    <row r="433" spans="1:7" ht="22.5" x14ac:dyDescent="0.25">
      <c r="A433" s="112" t="s">
        <v>247</v>
      </c>
      <c r="B433" s="113" t="s">
        <v>248</v>
      </c>
      <c r="C433" s="118" t="s">
        <v>249</v>
      </c>
      <c r="D433" s="118" t="s">
        <v>250</v>
      </c>
      <c r="E433" s="118" t="s">
        <v>251</v>
      </c>
      <c r="F433" s="118" t="s">
        <v>252</v>
      </c>
      <c r="G433" s="126" t="s">
        <v>253</v>
      </c>
    </row>
    <row r="434" spans="1:7" ht="30" x14ac:dyDescent="0.25">
      <c r="A434" s="131" t="s">
        <v>247</v>
      </c>
      <c r="B434" s="132" t="s">
        <v>350</v>
      </c>
      <c r="C434" s="143" t="s">
        <v>304</v>
      </c>
      <c r="D434" s="143" t="s">
        <v>133</v>
      </c>
      <c r="E434" s="119" t="s">
        <v>133</v>
      </c>
      <c r="F434" s="119">
        <v>0.5</v>
      </c>
      <c r="G434" s="119" t="s">
        <v>243</v>
      </c>
    </row>
    <row r="435" spans="1:7" x14ac:dyDescent="0.25">
      <c r="A435" s="131" t="s">
        <v>247</v>
      </c>
      <c r="B435" s="132" t="s">
        <v>351</v>
      </c>
      <c r="C435" s="143" t="s">
        <v>304</v>
      </c>
      <c r="D435" s="143" t="s">
        <v>133</v>
      </c>
      <c r="E435" s="119" t="s">
        <v>133</v>
      </c>
      <c r="F435" s="119">
        <v>0.5</v>
      </c>
      <c r="G435" s="119" t="s">
        <v>243</v>
      </c>
    </row>
    <row r="436" spans="1:7" x14ac:dyDescent="0.25">
      <c r="A436" s="114" t="s">
        <v>247</v>
      </c>
      <c r="B436" s="144" t="s">
        <v>352</v>
      </c>
      <c r="C436" s="143" t="s">
        <v>304</v>
      </c>
      <c r="D436" s="119" t="s">
        <v>133</v>
      </c>
      <c r="E436" s="119" t="s">
        <v>133</v>
      </c>
      <c r="F436" s="119">
        <v>0.5</v>
      </c>
      <c r="G436" s="119" t="s">
        <v>243</v>
      </c>
    </row>
    <row r="437" spans="1:7" ht="22.5" x14ac:dyDescent="0.25">
      <c r="A437" s="112" t="s">
        <v>258</v>
      </c>
      <c r="B437" s="113" t="s">
        <v>248</v>
      </c>
      <c r="C437" s="118" t="s">
        <v>249</v>
      </c>
      <c r="D437" s="118" t="s">
        <v>250</v>
      </c>
      <c r="E437" s="102"/>
      <c r="F437" s="103"/>
      <c r="G437" s="104"/>
    </row>
    <row r="438" spans="1:7" x14ac:dyDescent="0.25">
      <c r="A438" s="131" t="s">
        <v>258</v>
      </c>
      <c r="B438" s="132" t="s">
        <v>339</v>
      </c>
      <c r="C438" s="119" t="s">
        <v>329</v>
      </c>
      <c r="D438" s="119" t="s">
        <v>133</v>
      </c>
      <c r="E438" s="106"/>
      <c r="F438" s="104"/>
      <c r="G438" s="104"/>
    </row>
    <row r="439" spans="1:7" ht="30" x14ac:dyDescent="0.25">
      <c r="A439" s="131" t="s">
        <v>258</v>
      </c>
      <c r="B439" s="132" t="s">
        <v>350</v>
      </c>
      <c r="C439" s="119" t="s">
        <v>328</v>
      </c>
      <c r="D439" s="119" t="s">
        <v>133</v>
      </c>
      <c r="E439" s="106"/>
      <c r="F439" s="104"/>
      <c r="G439" s="104"/>
    </row>
    <row r="440" spans="1:7" x14ac:dyDescent="0.25">
      <c r="A440" s="131" t="s">
        <v>258</v>
      </c>
      <c r="B440" s="132" t="s">
        <v>333</v>
      </c>
      <c r="C440" s="119" t="s">
        <v>329</v>
      </c>
      <c r="D440" s="119" t="s">
        <v>133</v>
      </c>
      <c r="E440" s="106"/>
      <c r="F440" s="104"/>
      <c r="G440" s="104"/>
    </row>
    <row r="441" spans="1:7" x14ac:dyDescent="0.25">
      <c r="A441" s="131" t="s">
        <v>258</v>
      </c>
      <c r="B441" s="132" t="s">
        <v>340</v>
      </c>
      <c r="C441" s="119" t="s">
        <v>329</v>
      </c>
      <c r="D441" s="119" t="s">
        <v>133</v>
      </c>
      <c r="E441" s="106"/>
      <c r="F441" s="104"/>
      <c r="G441" s="104"/>
    </row>
    <row r="442" spans="1:7" x14ac:dyDescent="0.25">
      <c r="A442" s="131" t="s">
        <v>258</v>
      </c>
      <c r="B442" s="132" t="s">
        <v>334</v>
      </c>
      <c r="C442" s="119" t="s">
        <v>329</v>
      </c>
      <c r="D442" s="119" t="s">
        <v>133</v>
      </c>
      <c r="E442" s="106"/>
      <c r="F442" s="104"/>
      <c r="G442" s="104"/>
    </row>
    <row r="443" spans="1:7" x14ac:dyDescent="0.25">
      <c r="A443" s="131" t="s">
        <v>258</v>
      </c>
      <c r="B443" s="132" t="s">
        <v>341</v>
      </c>
      <c r="C443" s="119" t="s">
        <v>329</v>
      </c>
      <c r="D443" s="119" t="s">
        <v>133</v>
      </c>
      <c r="E443" s="106"/>
      <c r="F443" s="104"/>
      <c r="G443" s="104"/>
    </row>
    <row r="444" spans="1:7" ht="30" x14ac:dyDescent="0.25">
      <c r="A444" s="131" t="s">
        <v>258</v>
      </c>
      <c r="B444" s="132" t="s">
        <v>342</v>
      </c>
      <c r="C444" s="119" t="s">
        <v>329</v>
      </c>
      <c r="D444" s="119" t="s">
        <v>133</v>
      </c>
      <c r="E444" s="106"/>
      <c r="F444" s="104"/>
      <c r="G444" s="104"/>
    </row>
    <row r="445" spans="1:7" ht="30" x14ac:dyDescent="0.25">
      <c r="A445" s="131" t="s">
        <v>258</v>
      </c>
      <c r="B445" s="132" t="s">
        <v>335</v>
      </c>
      <c r="C445" s="119" t="s">
        <v>329</v>
      </c>
      <c r="D445" s="119" t="s">
        <v>133</v>
      </c>
      <c r="E445" s="106"/>
      <c r="F445" s="104"/>
      <c r="G445" s="104"/>
    </row>
    <row r="446" spans="1:7" ht="30" x14ac:dyDescent="0.25">
      <c r="A446" s="131" t="s">
        <v>258</v>
      </c>
      <c r="B446" s="132" t="s">
        <v>343</v>
      </c>
      <c r="C446" s="119" t="s">
        <v>329</v>
      </c>
      <c r="D446" s="119" t="s">
        <v>133</v>
      </c>
      <c r="E446" s="106"/>
      <c r="F446" s="104"/>
      <c r="G446" s="104"/>
    </row>
    <row r="447" spans="1:7" ht="30" x14ac:dyDescent="0.25">
      <c r="A447" s="131" t="s">
        <v>258</v>
      </c>
      <c r="B447" s="132" t="s">
        <v>336</v>
      </c>
      <c r="C447" s="119" t="s">
        <v>329</v>
      </c>
      <c r="D447" s="119" t="s">
        <v>133</v>
      </c>
      <c r="E447" s="106"/>
      <c r="F447" s="104"/>
      <c r="G447" s="104"/>
    </row>
    <row r="448" spans="1:7" x14ac:dyDescent="0.25">
      <c r="A448" s="131" t="s">
        <v>258</v>
      </c>
      <c r="B448" s="132" t="s">
        <v>351</v>
      </c>
      <c r="C448" s="119" t="s">
        <v>328</v>
      </c>
      <c r="D448" s="119" t="s">
        <v>133</v>
      </c>
      <c r="E448" s="106"/>
      <c r="F448" s="104"/>
      <c r="G448" s="104"/>
    </row>
    <row r="449" spans="1:21" x14ac:dyDescent="0.25">
      <c r="A449" s="131" t="s">
        <v>258</v>
      </c>
      <c r="B449" s="132" t="s">
        <v>352</v>
      </c>
      <c r="C449" s="119" t="s">
        <v>328</v>
      </c>
      <c r="D449" s="119" t="s">
        <v>133</v>
      </c>
      <c r="E449" s="106"/>
      <c r="F449" s="104"/>
      <c r="G449" s="104"/>
      <c r="H449" s="104"/>
      <c r="I449" s="104"/>
      <c r="J449" s="104"/>
      <c r="K449" s="104"/>
      <c r="L449" s="104"/>
      <c r="M449" s="104"/>
      <c r="N449" s="104"/>
      <c r="O449" s="104"/>
      <c r="P449" s="104"/>
      <c r="Q449" s="104"/>
      <c r="R449" s="104"/>
      <c r="S449" s="104"/>
      <c r="T449" s="104"/>
      <c r="U449" s="104"/>
    </row>
    <row r="450" spans="1:21" ht="30" x14ac:dyDescent="0.25">
      <c r="A450" s="131" t="s">
        <v>258</v>
      </c>
      <c r="B450" s="132" t="s">
        <v>337</v>
      </c>
      <c r="C450" s="119" t="s">
        <v>329</v>
      </c>
      <c r="D450" s="119" t="s">
        <v>133</v>
      </c>
      <c r="E450" s="106"/>
      <c r="F450" s="104"/>
      <c r="G450" s="104"/>
      <c r="H450" s="104"/>
      <c r="I450" s="104"/>
      <c r="J450" s="104"/>
      <c r="K450" s="104"/>
      <c r="L450" s="104"/>
      <c r="M450" s="104"/>
      <c r="N450" s="104"/>
      <c r="O450" s="104"/>
      <c r="P450" s="104"/>
      <c r="Q450" s="104"/>
      <c r="R450" s="104"/>
      <c r="S450" s="104"/>
      <c r="T450" s="104"/>
      <c r="U450" s="104"/>
    </row>
    <row r="451" spans="1:21" x14ac:dyDescent="0.25">
      <c r="A451" s="131" t="s">
        <v>258</v>
      </c>
      <c r="B451" s="132" t="s">
        <v>344</v>
      </c>
      <c r="C451" s="119" t="s">
        <v>329</v>
      </c>
      <c r="D451" s="119" t="s">
        <v>133</v>
      </c>
      <c r="E451" s="106"/>
      <c r="F451" s="104"/>
      <c r="G451" s="104"/>
      <c r="H451" s="104"/>
      <c r="I451" s="104"/>
      <c r="J451" s="104"/>
      <c r="K451" s="104"/>
      <c r="L451" s="104"/>
      <c r="M451" s="104"/>
      <c r="N451" s="104"/>
      <c r="O451" s="104"/>
      <c r="P451" s="104"/>
      <c r="Q451" s="104"/>
      <c r="R451" s="104"/>
      <c r="S451" s="104"/>
      <c r="T451" s="104"/>
      <c r="U451" s="104"/>
    </row>
    <row r="452" spans="1:21" ht="45" x14ac:dyDescent="0.25">
      <c r="A452" s="131" t="s">
        <v>258</v>
      </c>
      <c r="B452" s="132" t="s">
        <v>345</v>
      </c>
      <c r="C452" s="119" t="s">
        <v>329</v>
      </c>
      <c r="D452" s="119" t="s">
        <v>133</v>
      </c>
      <c r="E452" s="106"/>
      <c r="F452" s="104"/>
      <c r="G452" s="104"/>
      <c r="H452" s="104"/>
      <c r="I452" s="104"/>
      <c r="J452" s="104"/>
      <c r="K452" s="104"/>
      <c r="L452" s="104"/>
      <c r="M452" s="104"/>
      <c r="N452" s="104"/>
      <c r="O452" s="104"/>
      <c r="P452" s="104"/>
      <c r="Q452" s="104"/>
      <c r="R452" s="104"/>
      <c r="S452" s="104"/>
      <c r="T452" s="104"/>
      <c r="U452" s="104"/>
    </row>
    <row r="453" spans="1:21" x14ac:dyDescent="0.25">
      <c r="A453" s="131" t="s">
        <v>258</v>
      </c>
      <c r="B453" s="132" t="s">
        <v>353</v>
      </c>
      <c r="C453" s="119" t="s">
        <v>328</v>
      </c>
      <c r="D453" s="119" t="s">
        <v>133</v>
      </c>
      <c r="E453" s="106"/>
      <c r="F453" s="104"/>
      <c r="G453" s="104"/>
      <c r="H453" s="104"/>
      <c r="I453" s="104"/>
      <c r="J453" s="104"/>
      <c r="K453" s="104"/>
      <c r="L453" s="104"/>
      <c r="M453" s="104"/>
      <c r="N453" s="104"/>
      <c r="O453" s="104"/>
      <c r="P453" s="104"/>
      <c r="Q453" s="104"/>
      <c r="R453" s="104"/>
      <c r="S453" s="104"/>
      <c r="T453" s="104"/>
      <c r="U453" s="104"/>
    </row>
    <row r="454" spans="1:21" ht="45" x14ac:dyDescent="0.25">
      <c r="A454" s="131" t="s">
        <v>258</v>
      </c>
      <c r="B454" s="132" t="s">
        <v>354</v>
      </c>
      <c r="C454" s="119" t="s">
        <v>328</v>
      </c>
      <c r="D454" s="119" t="s">
        <v>133</v>
      </c>
      <c r="E454" s="106"/>
      <c r="F454" s="104"/>
      <c r="G454" s="104"/>
      <c r="H454" s="104"/>
      <c r="I454" s="104"/>
      <c r="J454" s="104"/>
      <c r="K454" s="104"/>
      <c r="L454" s="104"/>
      <c r="M454" s="104"/>
      <c r="N454" s="104"/>
      <c r="O454" s="104"/>
      <c r="P454" s="104"/>
      <c r="Q454" s="104"/>
      <c r="R454" s="104"/>
      <c r="S454" s="104"/>
      <c r="T454" s="104"/>
      <c r="U454" s="104"/>
    </row>
    <row r="455" spans="1:21" ht="30" x14ac:dyDescent="0.25">
      <c r="A455" s="131" t="s">
        <v>258</v>
      </c>
      <c r="B455" s="132" t="s">
        <v>338</v>
      </c>
      <c r="C455" s="119" t="s">
        <v>329</v>
      </c>
      <c r="D455" s="119" t="s">
        <v>133</v>
      </c>
      <c r="E455" s="106"/>
      <c r="F455" s="104"/>
      <c r="G455" s="104"/>
      <c r="H455" s="104"/>
      <c r="I455" s="104"/>
      <c r="J455" s="104"/>
      <c r="K455" s="104"/>
      <c r="L455" s="104"/>
      <c r="M455" s="104"/>
      <c r="N455" s="104"/>
      <c r="O455" s="104"/>
      <c r="P455" s="104"/>
      <c r="Q455" s="104"/>
      <c r="R455" s="104"/>
      <c r="S455" s="104"/>
      <c r="T455" s="104"/>
      <c r="U455" s="104"/>
    </row>
    <row r="456" spans="1:21" ht="30" x14ac:dyDescent="0.25">
      <c r="A456" s="131" t="s">
        <v>258</v>
      </c>
      <c r="B456" s="132" t="s">
        <v>346</v>
      </c>
      <c r="C456" s="119" t="s">
        <v>329</v>
      </c>
      <c r="D456" s="119" t="s">
        <v>133</v>
      </c>
      <c r="E456" s="106"/>
      <c r="F456" s="104"/>
      <c r="G456" s="104"/>
      <c r="H456" s="104"/>
      <c r="I456" s="104"/>
      <c r="J456" s="104"/>
      <c r="K456" s="104"/>
      <c r="L456" s="104"/>
      <c r="M456" s="104"/>
      <c r="N456" s="104"/>
      <c r="O456" s="104"/>
      <c r="P456" s="104"/>
      <c r="Q456" s="104"/>
      <c r="R456" s="104"/>
      <c r="S456" s="104"/>
      <c r="T456" s="104"/>
      <c r="U456" s="104"/>
    </row>
    <row r="457" spans="1:21" ht="30" x14ac:dyDescent="0.25">
      <c r="A457" s="131" t="s">
        <v>258</v>
      </c>
      <c r="B457" s="132" t="s">
        <v>408</v>
      </c>
      <c r="C457" s="119" t="s">
        <v>348</v>
      </c>
      <c r="D457" s="119" t="s">
        <v>133</v>
      </c>
      <c r="E457" s="106"/>
      <c r="F457" s="104"/>
      <c r="G457" s="104"/>
      <c r="H457" s="104"/>
      <c r="I457" s="104"/>
      <c r="J457" s="104"/>
      <c r="K457" s="104"/>
      <c r="L457" s="104"/>
      <c r="M457" s="104"/>
      <c r="N457" s="104"/>
      <c r="O457" s="104"/>
      <c r="P457" s="104"/>
      <c r="Q457" s="104"/>
      <c r="R457" s="104"/>
      <c r="S457" s="104"/>
      <c r="T457" s="104"/>
      <c r="U457" s="104"/>
    </row>
    <row r="458" spans="1:21" ht="45" x14ac:dyDescent="0.25">
      <c r="A458" s="131" t="s">
        <v>258</v>
      </c>
      <c r="B458" s="132" t="s">
        <v>355</v>
      </c>
      <c r="C458" s="119" t="s">
        <v>328</v>
      </c>
      <c r="D458" s="119" t="s">
        <v>133</v>
      </c>
      <c r="E458" s="106"/>
      <c r="F458" s="104"/>
      <c r="G458" s="104"/>
      <c r="H458" s="104"/>
      <c r="I458" s="104"/>
      <c r="J458" s="104"/>
      <c r="K458" s="104"/>
      <c r="L458" s="104"/>
      <c r="M458" s="104"/>
      <c r="N458" s="104"/>
      <c r="O458" s="104"/>
      <c r="P458" s="104"/>
      <c r="Q458" s="104"/>
      <c r="R458" s="104"/>
      <c r="S458" s="104"/>
      <c r="T458" s="104"/>
      <c r="U458" s="104"/>
    </row>
    <row r="459" spans="1:21" ht="45" x14ac:dyDescent="0.25">
      <c r="A459" s="131" t="s">
        <v>258</v>
      </c>
      <c r="B459" s="132" t="s">
        <v>349</v>
      </c>
      <c r="C459" s="119" t="s">
        <v>329</v>
      </c>
      <c r="D459" s="119" t="s">
        <v>133</v>
      </c>
      <c r="E459" s="106"/>
      <c r="F459" s="104"/>
      <c r="G459" s="104"/>
      <c r="H459" s="104"/>
      <c r="I459" s="104"/>
      <c r="J459" s="104"/>
      <c r="K459" s="104"/>
      <c r="L459" s="104"/>
      <c r="M459" s="104"/>
      <c r="N459" s="104"/>
      <c r="O459" s="104"/>
      <c r="P459" s="104"/>
      <c r="Q459" s="104"/>
      <c r="R459" s="104"/>
      <c r="S459" s="104"/>
      <c r="T459" s="104"/>
      <c r="U459" s="104"/>
    </row>
    <row r="460" spans="1:21" x14ac:dyDescent="0.25">
      <c r="A460" s="112" t="s">
        <v>280</v>
      </c>
      <c r="B460" s="113" t="s">
        <v>248</v>
      </c>
      <c r="C460" s="102"/>
      <c r="D460" s="103"/>
      <c r="E460" s="104"/>
      <c r="F460" s="104"/>
      <c r="G460" s="104"/>
      <c r="H460" s="104"/>
      <c r="I460" s="104"/>
      <c r="J460" s="104"/>
      <c r="K460" s="104"/>
      <c r="L460" s="104"/>
      <c r="M460" s="104"/>
      <c r="N460" s="104"/>
      <c r="O460" s="104"/>
      <c r="P460" s="104"/>
      <c r="Q460" s="104"/>
      <c r="R460" s="104"/>
      <c r="S460" s="104"/>
      <c r="T460" s="104"/>
      <c r="U460" s="104"/>
    </row>
    <row r="461" spans="1:21" x14ac:dyDescent="0.25">
      <c r="A461" s="131" t="s">
        <v>280</v>
      </c>
      <c r="B461" s="138" t="s">
        <v>133</v>
      </c>
      <c r="C461" s="106"/>
      <c r="D461" s="104"/>
      <c r="E461" s="104"/>
      <c r="F461" s="104"/>
      <c r="G461" s="104"/>
      <c r="H461" s="104"/>
      <c r="I461" s="104"/>
      <c r="J461" s="104"/>
      <c r="K461" s="104"/>
      <c r="L461" s="104"/>
      <c r="M461" s="104"/>
      <c r="N461" s="104"/>
      <c r="O461" s="104"/>
      <c r="P461" s="104"/>
      <c r="Q461" s="104"/>
      <c r="R461" s="104"/>
      <c r="S461" s="104"/>
      <c r="T461" s="104"/>
      <c r="U461" s="104"/>
    </row>
    <row r="462" spans="1:21" x14ac:dyDescent="0.25">
      <c r="A462" s="45" t="s">
        <v>282</v>
      </c>
      <c r="B462" s="65" t="s">
        <v>283</v>
      </c>
      <c r="C462" s="135" t="s">
        <v>284</v>
      </c>
      <c r="D462" s="135" t="s">
        <v>285</v>
      </c>
      <c r="E462" s="135" t="s">
        <v>286</v>
      </c>
      <c r="F462" s="65" t="s">
        <v>232</v>
      </c>
      <c r="G462" s="65" t="s">
        <v>233</v>
      </c>
      <c r="H462" s="135" t="s">
        <v>287</v>
      </c>
      <c r="I462" s="135" t="s">
        <v>288</v>
      </c>
      <c r="J462" s="135" t="s">
        <v>206</v>
      </c>
      <c r="K462" s="135" t="s">
        <v>289</v>
      </c>
      <c r="L462" s="135" t="s">
        <v>290</v>
      </c>
      <c r="M462" s="135" t="s">
        <v>291</v>
      </c>
      <c r="N462" s="135" t="s">
        <v>292</v>
      </c>
      <c r="O462" s="135" t="s">
        <v>112</v>
      </c>
      <c r="P462" s="135" t="s">
        <v>293</v>
      </c>
      <c r="Q462" s="135" t="s">
        <v>294</v>
      </c>
      <c r="R462" s="135" t="s">
        <v>295</v>
      </c>
      <c r="S462" s="135" t="s">
        <v>296</v>
      </c>
      <c r="T462" s="76" t="s">
        <v>216</v>
      </c>
      <c r="U462" s="141"/>
    </row>
    <row r="463" spans="1:21" x14ac:dyDescent="0.25">
      <c r="A463" s="48" t="s">
        <v>282</v>
      </c>
      <c r="B463" s="44" t="s">
        <v>133</v>
      </c>
      <c r="C463" s="138" t="s">
        <v>133</v>
      </c>
      <c r="D463" s="138" t="s">
        <v>133</v>
      </c>
      <c r="E463" s="138" t="s">
        <v>133</v>
      </c>
      <c r="F463" s="119" t="s">
        <v>133</v>
      </c>
      <c r="G463" s="119" t="s">
        <v>133</v>
      </c>
      <c r="H463" s="138" t="s">
        <v>133</v>
      </c>
      <c r="I463" s="138" t="s">
        <v>133</v>
      </c>
      <c r="J463" s="138" t="s">
        <v>133</v>
      </c>
      <c r="K463" s="138" t="s">
        <v>133</v>
      </c>
      <c r="L463" s="138" t="s">
        <v>133</v>
      </c>
      <c r="M463" s="138" t="s">
        <v>133</v>
      </c>
      <c r="N463" s="138" t="s">
        <v>133</v>
      </c>
      <c r="O463" s="138" t="s">
        <v>133</v>
      </c>
      <c r="P463" s="138" t="s">
        <v>133</v>
      </c>
      <c r="Q463" s="138" t="s">
        <v>133</v>
      </c>
      <c r="R463" s="138" t="s">
        <v>133</v>
      </c>
      <c r="S463" s="138" t="s">
        <v>133</v>
      </c>
      <c r="T463" s="138" t="s">
        <v>133</v>
      </c>
      <c r="U463" s="141"/>
    </row>
    <row r="464" spans="1:21" x14ac:dyDescent="0.25">
      <c r="A464" s="112" t="s">
        <v>297</v>
      </c>
      <c r="B464" s="113" t="s">
        <v>298</v>
      </c>
      <c r="C464" s="104"/>
      <c r="D464" s="104"/>
      <c r="E464" s="104"/>
      <c r="F464" s="104"/>
      <c r="G464" s="104"/>
      <c r="H464" s="104"/>
      <c r="I464" s="104"/>
      <c r="J464" s="104"/>
      <c r="K464" s="104"/>
      <c r="L464" s="104"/>
      <c r="M464" s="104"/>
      <c r="N464" s="104"/>
      <c r="O464" s="104"/>
      <c r="P464" s="104"/>
      <c r="Q464" s="104"/>
      <c r="R464" s="104"/>
      <c r="S464" s="104"/>
      <c r="T464" s="104"/>
      <c r="U464" s="104"/>
    </row>
    <row r="465" spans="1:6" x14ac:dyDescent="0.25">
      <c r="A465" s="114" t="s">
        <v>297</v>
      </c>
      <c r="B465" s="115" t="s">
        <v>324</v>
      </c>
      <c r="C465" s="104"/>
      <c r="D465" s="104"/>
      <c r="E465" s="104"/>
      <c r="F465" s="104"/>
    </row>
    <row r="466" spans="1:6" ht="25.5" x14ac:dyDescent="0.25">
      <c r="A466" s="112" t="s">
        <v>299</v>
      </c>
      <c r="B466" s="113" t="s">
        <v>289</v>
      </c>
      <c r="C466" s="118" t="s">
        <v>290</v>
      </c>
      <c r="D466" s="106"/>
      <c r="E466" s="104"/>
      <c r="F466" s="104"/>
    </row>
    <row r="467" spans="1:6" ht="25.5" x14ac:dyDescent="0.25">
      <c r="A467" s="114" t="s">
        <v>299</v>
      </c>
      <c r="B467" s="115" t="s">
        <v>133</v>
      </c>
      <c r="C467" s="115" t="s">
        <v>133</v>
      </c>
      <c r="D467" s="106"/>
      <c r="E467" s="104"/>
      <c r="F467" s="104"/>
    </row>
  </sheetData>
  <sheetProtection algorithmName="SHA-512" hashValue="zE71iVDb+DUtY6WRe+apmjpdm8raSJIYEfIS11lRjW75M7QPzx8nEr/ZAG2WoBCj0EZTA6MFsXyQjHOdgDV9vg==" saltValue="gTf0caviwlLwb1ZBJbaSF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C84C-28B7-41BD-83AE-7AC616997C9C}">
  <dimension ref="A1:T65"/>
  <sheetViews>
    <sheetView workbookViewId="0">
      <selection activeCell="C39" sqref="C39"/>
    </sheetView>
  </sheetViews>
  <sheetFormatPr defaultColWidth="20.7109375" defaultRowHeight="15" x14ac:dyDescent="0.25"/>
  <cols>
    <col min="1" max="16384" width="20.7109375" style="2"/>
  </cols>
  <sheetData>
    <row r="1" spans="1:9" x14ac:dyDescent="0.25">
      <c r="A1" s="155" t="s">
        <v>196</v>
      </c>
      <c r="B1" s="156" t="s">
        <v>409</v>
      </c>
      <c r="C1" s="157"/>
      <c r="D1" s="158"/>
      <c r="E1" s="159"/>
      <c r="F1" s="160"/>
      <c r="G1" s="160"/>
      <c r="H1" s="160"/>
      <c r="I1" s="160"/>
    </row>
    <row r="2" spans="1:9" x14ac:dyDescent="0.25">
      <c r="A2" s="161" t="s">
        <v>198</v>
      </c>
      <c r="B2" s="162" t="s">
        <v>410</v>
      </c>
      <c r="C2" s="163"/>
      <c r="D2" s="164"/>
      <c r="E2" s="165"/>
      <c r="F2" s="165"/>
      <c r="G2" s="165"/>
      <c r="H2" s="165"/>
      <c r="I2" s="165"/>
    </row>
    <row r="3" spans="1:9" x14ac:dyDescent="0.25">
      <c r="A3" s="166" t="s">
        <v>199</v>
      </c>
      <c r="B3" s="162" t="s">
        <v>410</v>
      </c>
      <c r="C3" s="159"/>
      <c r="D3" s="165"/>
      <c r="E3" s="165"/>
      <c r="F3" s="165"/>
      <c r="G3" s="165"/>
      <c r="H3" s="165"/>
      <c r="I3" s="165"/>
    </row>
    <row r="4" spans="1:9" ht="25.5" x14ac:dyDescent="0.25">
      <c r="A4" s="167" t="s">
        <v>200</v>
      </c>
      <c r="B4" s="168" t="s">
        <v>201</v>
      </c>
      <c r="C4" s="159"/>
      <c r="D4" s="165"/>
      <c r="E4" s="165"/>
      <c r="F4" s="165"/>
      <c r="G4" s="165"/>
      <c r="H4" s="165"/>
      <c r="I4" s="165"/>
    </row>
    <row r="5" spans="1:9" ht="25.5" x14ac:dyDescent="0.25">
      <c r="A5" s="169" t="s">
        <v>200</v>
      </c>
      <c r="B5" s="170" t="s">
        <v>133</v>
      </c>
      <c r="C5" s="159"/>
      <c r="D5" s="165"/>
      <c r="E5" s="165"/>
      <c r="F5" s="165"/>
      <c r="G5" s="165"/>
      <c r="H5" s="165"/>
      <c r="I5" s="165"/>
    </row>
    <row r="6" spans="1:9" x14ac:dyDescent="0.25">
      <c r="A6" s="167" t="s">
        <v>205</v>
      </c>
      <c r="B6" s="168" t="s">
        <v>206</v>
      </c>
      <c r="C6" s="159"/>
      <c r="D6" s="165"/>
      <c r="E6" s="165"/>
      <c r="F6" s="165"/>
      <c r="G6" s="165"/>
      <c r="H6" s="165"/>
      <c r="I6" s="165"/>
    </row>
    <row r="7" spans="1:9" x14ac:dyDescent="0.25">
      <c r="A7" s="169" t="s">
        <v>205</v>
      </c>
      <c r="B7" s="171" t="s">
        <v>207</v>
      </c>
      <c r="C7" s="159"/>
      <c r="D7" s="165"/>
      <c r="E7" s="165"/>
      <c r="F7" s="165"/>
      <c r="G7" s="165"/>
      <c r="H7" s="165"/>
      <c r="I7" s="165"/>
    </row>
    <row r="8" spans="1:9" ht="25.5" x14ac:dyDescent="0.25">
      <c r="A8" s="167" t="s">
        <v>208</v>
      </c>
      <c r="B8" s="168" t="s">
        <v>209</v>
      </c>
      <c r="C8" s="159"/>
      <c r="D8" s="165"/>
      <c r="E8" s="165"/>
      <c r="F8" s="165"/>
      <c r="G8" s="165"/>
      <c r="H8" s="165"/>
      <c r="I8" s="165"/>
    </row>
    <row r="9" spans="1:9" ht="25.5" x14ac:dyDescent="0.25">
      <c r="A9" s="169" t="s">
        <v>208</v>
      </c>
      <c r="B9" s="172">
        <v>2</v>
      </c>
      <c r="C9" s="159"/>
      <c r="D9" s="165"/>
      <c r="E9" s="165"/>
      <c r="F9" s="165"/>
      <c r="G9" s="165"/>
      <c r="H9" s="165"/>
      <c r="I9" s="165"/>
    </row>
    <row r="10" spans="1:9" x14ac:dyDescent="0.25">
      <c r="A10" s="45" t="s">
        <v>210</v>
      </c>
      <c r="B10" s="173" t="s">
        <v>211</v>
      </c>
      <c r="C10" s="159"/>
      <c r="D10" s="165"/>
      <c r="E10" s="165"/>
      <c r="F10" s="165"/>
      <c r="G10" s="165"/>
      <c r="H10" s="165"/>
      <c r="I10" s="165"/>
    </row>
    <row r="11" spans="1:9" x14ac:dyDescent="0.25">
      <c r="A11" s="48" t="s">
        <v>210</v>
      </c>
      <c r="B11" s="174" t="s">
        <v>133</v>
      </c>
      <c r="C11" s="159"/>
      <c r="D11" s="165"/>
      <c r="E11" s="165"/>
      <c r="F11" s="165"/>
      <c r="G11" s="165"/>
      <c r="H11" s="165"/>
      <c r="I11" s="165"/>
    </row>
    <row r="12" spans="1:9" x14ac:dyDescent="0.25">
      <c r="A12" s="45" t="s">
        <v>212</v>
      </c>
      <c r="B12" s="175" t="s">
        <v>213</v>
      </c>
      <c r="C12" s="175" t="s">
        <v>214</v>
      </c>
      <c r="D12" s="53" t="s">
        <v>215</v>
      </c>
      <c r="E12" s="175" t="s">
        <v>216</v>
      </c>
      <c r="F12" s="53" t="s">
        <v>217</v>
      </c>
      <c r="G12" s="175" t="s">
        <v>218</v>
      </c>
      <c r="H12" s="175" t="s">
        <v>219</v>
      </c>
      <c r="I12" s="175" t="s">
        <v>220</v>
      </c>
    </row>
    <row r="13" spans="1:9" x14ac:dyDescent="0.25">
      <c r="A13" s="48" t="s">
        <v>212</v>
      </c>
      <c r="B13" s="170" t="s">
        <v>324</v>
      </c>
      <c r="C13" s="170" t="s">
        <v>221</v>
      </c>
      <c r="D13" s="58" t="s">
        <v>207</v>
      </c>
      <c r="E13" s="170">
        <v>1</v>
      </c>
      <c r="F13" s="58" t="s">
        <v>222</v>
      </c>
      <c r="G13" s="170">
        <v>1</v>
      </c>
      <c r="H13" s="170" t="s">
        <v>133</v>
      </c>
      <c r="I13" s="170" t="s">
        <v>411</v>
      </c>
    </row>
    <row r="14" spans="1:9" ht="22.5" x14ac:dyDescent="0.25">
      <c r="A14" s="176" t="s">
        <v>224</v>
      </c>
      <c r="B14" s="173" t="s">
        <v>225</v>
      </c>
      <c r="C14" s="175" t="s">
        <v>226</v>
      </c>
      <c r="D14" s="175" t="s">
        <v>227</v>
      </c>
      <c r="E14" s="175" t="s">
        <v>228</v>
      </c>
      <c r="F14" s="175" t="s">
        <v>200</v>
      </c>
      <c r="G14" s="165"/>
      <c r="H14" s="165"/>
      <c r="I14" s="165"/>
    </row>
    <row r="15" spans="1:9" x14ac:dyDescent="0.25">
      <c r="A15" s="177" t="s">
        <v>224</v>
      </c>
      <c r="B15" s="170" t="s">
        <v>133</v>
      </c>
      <c r="C15" s="170" t="s">
        <v>133</v>
      </c>
      <c r="D15" s="170" t="s">
        <v>133</v>
      </c>
      <c r="E15" s="170" t="s">
        <v>133</v>
      </c>
      <c r="F15" s="170" t="s">
        <v>133</v>
      </c>
      <c r="G15" s="165"/>
      <c r="H15" s="165"/>
      <c r="I15" s="165"/>
    </row>
    <row r="16" spans="1:9" x14ac:dyDescent="0.25">
      <c r="A16" s="178"/>
      <c r="B16" s="179"/>
      <c r="C16" s="164"/>
      <c r="D16" s="164"/>
      <c r="E16" s="165"/>
      <c r="F16" s="165"/>
      <c r="G16" s="165"/>
      <c r="H16" s="165"/>
      <c r="I16" s="165"/>
    </row>
    <row r="17" spans="1:12" x14ac:dyDescent="0.25">
      <c r="A17" s="61" t="s">
        <v>229</v>
      </c>
      <c r="B17" s="162" t="s">
        <v>87</v>
      </c>
      <c r="C17" s="180"/>
      <c r="D17" s="181"/>
      <c r="E17" s="181"/>
      <c r="F17" s="181"/>
      <c r="G17" s="165"/>
      <c r="H17" s="165"/>
      <c r="I17" s="165"/>
      <c r="J17" s="165"/>
      <c r="K17" s="165"/>
      <c r="L17" s="165"/>
    </row>
    <row r="18" spans="1:12" ht="22.5" x14ac:dyDescent="0.25">
      <c r="A18" s="45" t="s">
        <v>35</v>
      </c>
      <c r="B18" s="175" t="s">
        <v>230</v>
      </c>
      <c r="C18" s="175" t="s">
        <v>102</v>
      </c>
      <c r="D18" s="175" t="s">
        <v>103</v>
      </c>
      <c r="E18" s="175" t="s">
        <v>104</v>
      </c>
      <c r="F18" s="175" t="s">
        <v>231</v>
      </c>
      <c r="G18" s="65" t="s">
        <v>232</v>
      </c>
      <c r="H18" s="65" t="s">
        <v>233</v>
      </c>
      <c r="I18" s="165"/>
      <c r="J18" s="165"/>
      <c r="K18" s="165"/>
      <c r="L18" s="165"/>
    </row>
    <row r="19" spans="1:12" ht="30" x14ac:dyDescent="0.25">
      <c r="A19" s="48" t="s">
        <v>35</v>
      </c>
      <c r="B19" s="170" t="s">
        <v>328</v>
      </c>
      <c r="C19" s="170" t="s">
        <v>412</v>
      </c>
      <c r="D19" s="170" t="s">
        <v>412</v>
      </c>
      <c r="E19" s="170" t="s">
        <v>413</v>
      </c>
      <c r="F19" s="170" t="s">
        <v>411</v>
      </c>
      <c r="G19" s="170" t="s">
        <v>133</v>
      </c>
      <c r="H19" s="170" t="s">
        <v>133</v>
      </c>
      <c r="I19" s="165"/>
      <c r="J19" s="165"/>
      <c r="K19" s="165"/>
      <c r="L19" s="165"/>
    </row>
    <row r="20" spans="1:12" ht="22.5" x14ac:dyDescent="0.25">
      <c r="A20" s="182" t="s">
        <v>236</v>
      </c>
      <c r="B20" s="173" t="s">
        <v>237</v>
      </c>
      <c r="C20" s="175" t="s">
        <v>238</v>
      </c>
      <c r="D20" s="175" t="s">
        <v>239</v>
      </c>
      <c r="E20" s="183" t="s">
        <v>240</v>
      </c>
      <c r="F20" s="175" t="s">
        <v>241</v>
      </c>
      <c r="G20" s="175" t="s">
        <v>106</v>
      </c>
      <c r="H20" s="175" t="s">
        <v>107</v>
      </c>
      <c r="I20" s="175" t="s">
        <v>108</v>
      </c>
      <c r="J20" s="184" t="s">
        <v>242</v>
      </c>
      <c r="K20" s="65" t="s">
        <v>232</v>
      </c>
      <c r="L20" s="65" t="s">
        <v>233</v>
      </c>
    </row>
    <row r="21" spans="1:12" x14ac:dyDescent="0.25">
      <c r="A21" s="185" t="s">
        <v>236</v>
      </c>
      <c r="B21" s="170" t="s">
        <v>133</v>
      </c>
      <c r="C21" s="170" t="s">
        <v>133</v>
      </c>
      <c r="D21" s="170" t="s">
        <v>133</v>
      </c>
      <c r="E21" s="186" t="s">
        <v>133</v>
      </c>
      <c r="F21" s="170" t="s">
        <v>133</v>
      </c>
      <c r="G21" s="170" t="s">
        <v>133</v>
      </c>
      <c r="H21" s="170" t="s">
        <v>133</v>
      </c>
      <c r="I21" s="170" t="s">
        <v>133</v>
      </c>
      <c r="J21" s="187" t="s">
        <v>133</v>
      </c>
      <c r="K21" s="170" t="s">
        <v>133</v>
      </c>
      <c r="L21" s="170" t="s">
        <v>133</v>
      </c>
    </row>
    <row r="22" spans="1:12" ht="22.5" x14ac:dyDescent="0.25">
      <c r="A22" s="176" t="s">
        <v>246</v>
      </c>
      <c r="B22" s="173" t="s">
        <v>237</v>
      </c>
      <c r="C22" s="175" t="s">
        <v>238</v>
      </c>
      <c r="D22" s="175" t="s">
        <v>241</v>
      </c>
      <c r="E22" s="65" t="s">
        <v>232</v>
      </c>
      <c r="F22" s="65" t="s">
        <v>233</v>
      </c>
      <c r="G22" s="188"/>
      <c r="H22" s="165"/>
      <c r="I22" s="165"/>
      <c r="J22" s="165"/>
      <c r="K22" s="165"/>
      <c r="L22" s="165"/>
    </row>
    <row r="23" spans="1:12" x14ac:dyDescent="0.25">
      <c r="A23" s="169" t="s">
        <v>246</v>
      </c>
      <c r="B23" s="174" t="s">
        <v>133</v>
      </c>
      <c r="C23" s="170" t="s">
        <v>133</v>
      </c>
      <c r="D23" s="170" t="s">
        <v>133</v>
      </c>
      <c r="E23" s="170" t="s">
        <v>133</v>
      </c>
      <c r="F23" s="170" t="s">
        <v>133</v>
      </c>
      <c r="G23" s="165"/>
      <c r="H23" s="165"/>
      <c r="I23" s="165"/>
      <c r="J23" s="165"/>
      <c r="K23" s="165"/>
      <c r="L23" s="165"/>
    </row>
    <row r="24" spans="1:12" ht="22.5" x14ac:dyDescent="0.25">
      <c r="A24" s="176" t="s">
        <v>247</v>
      </c>
      <c r="B24" s="173" t="s">
        <v>248</v>
      </c>
      <c r="C24" s="175" t="s">
        <v>249</v>
      </c>
      <c r="D24" s="175" t="s">
        <v>250</v>
      </c>
      <c r="E24" s="175" t="s">
        <v>251</v>
      </c>
      <c r="F24" s="175" t="s">
        <v>252</v>
      </c>
      <c r="G24" s="189" t="s">
        <v>253</v>
      </c>
      <c r="H24" s="165"/>
      <c r="I24" s="165"/>
      <c r="J24" s="165"/>
      <c r="K24" s="165"/>
      <c r="L24" s="165"/>
    </row>
    <row r="25" spans="1:12" x14ac:dyDescent="0.25">
      <c r="A25" s="190" t="s">
        <v>247</v>
      </c>
      <c r="B25" s="191" t="s">
        <v>414</v>
      </c>
      <c r="C25" s="170" t="s">
        <v>411</v>
      </c>
      <c r="D25" s="170" t="s">
        <v>133</v>
      </c>
      <c r="E25" s="170" t="s">
        <v>133</v>
      </c>
      <c r="F25" s="192">
        <v>1</v>
      </c>
      <c r="G25" s="193" t="s">
        <v>243</v>
      </c>
      <c r="H25" s="165"/>
      <c r="I25" s="165"/>
      <c r="J25" s="165"/>
      <c r="K25" s="165"/>
      <c r="L25" s="165"/>
    </row>
    <row r="26" spans="1:12" ht="30" x14ac:dyDescent="0.25">
      <c r="A26" s="190" t="s">
        <v>247</v>
      </c>
      <c r="B26" s="191" t="s">
        <v>415</v>
      </c>
      <c r="C26" s="170" t="s">
        <v>412</v>
      </c>
      <c r="D26" s="170" t="s">
        <v>411</v>
      </c>
      <c r="E26" s="170" t="s">
        <v>133</v>
      </c>
      <c r="F26" s="170">
        <v>0.5</v>
      </c>
      <c r="G26" s="193" t="s">
        <v>243</v>
      </c>
      <c r="H26" s="165"/>
      <c r="I26" s="165"/>
      <c r="J26" s="165"/>
      <c r="K26" s="165"/>
      <c r="L26" s="165"/>
    </row>
    <row r="27" spans="1:12" ht="22.5" x14ac:dyDescent="0.25">
      <c r="A27" s="176" t="s">
        <v>258</v>
      </c>
      <c r="B27" s="173" t="s">
        <v>248</v>
      </c>
      <c r="C27" s="175" t="s">
        <v>249</v>
      </c>
      <c r="D27" s="175" t="s">
        <v>250</v>
      </c>
      <c r="E27" s="163"/>
      <c r="F27" s="164"/>
      <c r="G27" s="165"/>
      <c r="H27" s="165"/>
      <c r="I27" s="165"/>
      <c r="J27" s="165"/>
      <c r="K27" s="165"/>
      <c r="L27" s="165"/>
    </row>
    <row r="28" spans="1:12" ht="30" x14ac:dyDescent="0.25">
      <c r="A28" s="190" t="s">
        <v>258</v>
      </c>
      <c r="B28" s="191" t="s">
        <v>416</v>
      </c>
      <c r="C28" s="170" t="s">
        <v>328</v>
      </c>
      <c r="D28" s="170" t="s">
        <v>411</v>
      </c>
      <c r="E28" s="159"/>
      <c r="F28" s="165"/>
      <c r="G28" s="165"/>
      <c r="H28" s="165"/>
      <c r="I28" s="165"/>
      <c r="J28" s="165"/>
      <c r="K28" s="165"/>
      <c r="L28" s="165"/>
    </row>
    <row r="29" spans="1:12" x14ac:dyDescent="0.25">
      <c r="A29" s="190" t="s">
        <v>258</v>
      </c>
      <c r="B29" s="191" t="s">
        <v>414</v>
      </c>
      <c r="C29" s="170" t="s">
        <v>328</v>
      </c>
      <c r="D29" s="170" t="s">
        <v>133</v>
      </c>
      <c r="E29" s="159"/>
      <c r="F29" s="165"/>
      <c r="G29" s="165"/>
      <c r="H29" s="165"/>
      <c r="I29" s="165"/>
      <c r="J29" s="165"/>
      <c r="K29" s="165"/>
      <c r="L29" s="165"/>
    </row>
    <row r="30" spans="1:12" ht="30" x14ac:dyDescent="0.25">
      <c r="A30" s="190" t="s">
        <v>258</v>
      </c>
      <c r="B30" s="191" t="s">
        <v>415</v>
      </c>
      <c r="C30" s="170" t="s">
        <v>328</v>
      </c>
      <c r="D30" s="170" t="s">
        <v>411</v>
      </c>
      <c r="E30" s="159"/>
      <c r="F30" s="165"/>
      <c r="G30" s="165"/>
      <c r="H30" s="165"/>
      <c r="I30" s="165"/>
      <c r="J30" s="165"/>
      <c r="K30" s="165"/>
      <c r="L30" s="165"/>
    </row>
    <row r="31" spans="1:12" ht="30" x14ac:dyDescent="0.25">
      <c r="A31" s="190" t="s">
        <v>258</v>
      </c>
      <c r="B31" s="191" t="s">
        <v>417</v>
      </c>
      <c r="C31" s="170" t="s">
        <v>328</v>
      </c>
      <c r="D31" s="170" t="s">
        <v>133</v>
      </c>
      <c r="E31" s="159"/>
      <c r="F31" s="165"/>
      <c r="G31" s="165"/>
      <c r="H31" s="165"/>
      <c r="I31" s="165"/>
      <c r="J31" s="165"/>
      <c r="K31" s="165"/>
      <c r="L31" s="165"/>
    </row>
    <row r="32" spans="1:12" x14ac:dyDescent="0.25">
      <c r="A32" s="169" t="s">
        <v>258</v>
      </c>
      <c r="B32" s="191" t="s">
        <v>418</v>
      </c>
      <c r="C32" s="170" t="s">
        <v>328</v>
      </c>
      <c r="D32" s="170" t="s">
        <v>411</v>
      </c>
      <c r="E32" s="159"/>
      <c r="F32" s="165"/>
      <c r="G32" s="165"/>
      <c r="H32" s="165"/>
      <c r="I32" s="165"/>
      <c r="J32" s="165"/>
      <c r="K32" s="165"/>
      <c r="L32" s="165"/>
    </row>
    <row r="33" spans="1:20" x14ac:dyDescent="0.25">
      <c r="A33" s="66" t="s">
        <v>280</v>
      </c>
      <c r="B33" s="194" t="s">
        <v>248</v>
      </c>
      <c r="C33" s="195"/>
      <c r="D33" s="196"/>
      <c r="E33" s="197"/>
      <c r="F33" s="197"/>
      <c r="G33" s="197"/>
      <c r="H33" s="197"/>
      <c r="I33" s="197"/>
      <c r="J33" s="197"/>
      <c r="K33" s="197"/>
      <c r="L33" s="197"/>
      <c r="M33" s="197"/>
      <c r="N33" s="197"/>
      <c r="O33" s="197"/>
      <c r="P33" s="197"/>
      <c r="Q33" s="197"/>
      <c r="R33" s="197"/>
      <c r="S33" s="165"/>
      <c r="T33" s="165"/>
    </row>
    <row r="34" spans="1:20" x14ac:dyDescent="0.25">
      <c r="A34" s="80" t="s">
        <v>280</v>
      </c>
      <c r="B34" s="138" t="s">
        <v>133</v>
      </c>
      <c r="C34" s="198"/>
      <c r="D34" s="197"/>
      <c r="E34" s="197"/>
      <c r="F34" s="197"/>
      <c r="G34" s="197"/>
      <c r="H34" s="197"/>
      <c r="I34" s="197"/>
      <c r="J34" s="197"/>
      <c r="K34" s="197"/>
      <c r="L34" s="197"/>
      <c r="M34" s="197"/>
      <c r="N34" s="197"/>
      <c r="O34" s="197"/>
      <c r="P34" s="197"/>
      <c r="Q34" s="197"/>
      <c r="R34" s="197"/>
      <c r="S34" s="165"/>
      <c r="T34" s="165"/>
    </row>
    <row r="35" spans="1:20" x14ac:dyDescent="0.25">
      <c r="A35" s="45" t="s">
        <v>282</v>
      </c>
      <c r="B35" s="65" t="s">
        <v>283</v>
      </c>
      <c r="C35" s="75" t="s">
        <v>284</v>
      </c>
      <c r="D35" s="75" t="s">
        <v>285</v>
      </c>
      <c r="E35" s="75" t="s">
        <v>286</v>
      </c>
      <c r="F35" s="65" t="s">
        <v>232</v>
      </c>
      <c r="G35" s="65" t="s">
        <v>233</v>
      </c>
      <c r="H35" s="75" t="s">
        <v>287</v>
      </c>
      <c r="I35" s="75" t="s">
        <v>288</v>
      </c>
      <c r="J35" s="75" t="s">
        <v>206</v>
      </c>
      <c r="K35" s="75" t="s">
        <v>289</v>
      </c>
      <c r="L35" s="75" t="s">
        <v>290</v>
      </c>
      <c r="M35" s="75" t="s">
        <v>291</v>
      </c>
      <c r="N35" s="75" t="s">
        <v>292</v>
      </c>
      <c r="O35" s="75" t="s">
        <v>112</v>
      </c>
      <c r="P35" s="75" t="s">
        <v>293</v>
      </c>
      <c r="Q35" s="75" t="s">
        <v>294</v>
      </c>
      <c r="R35" s="75" t="s">
        <v>295</v>
      </c>
      <c r="S35" s="75" t="s">
        <v>296</v>
      </c>
      <c r="T35" s="76" t="s">
        <v>216</v>
      </c>
    </row>
    <row r="36" spans="1:20" x14ac:dyDescent="0.25">
      <c r="A36" s="48" t="s">
        <v>282</v>
      </c>
      <c r="B36" s="44" t="s">
        <v>133</v>
      </c>
      <c r="C36" s="44" t="s">
        <v>133</v>
      </c>
      <c r="D36" s="44" t="s">
        <v>133</v>
      </c>
      <c r="E36" s="44" t="s">
        <v>133</v>
      </c>
      <c r="F36" s="170" t="s">
        <v>133</v>
      </c>
      <c r="G36" s="170" t="s">
        <v>133</v>
      </c>
      <c r="H36" s="44" t="s">
        <v>133</v>
      </c>
      <c r="I36" s="44" t="s">
        <v>133</v>
      </c>
      <c r="J36" s="44" t="s">
        <v>133</v>
      </c>
      <c r="K36" s="44" t="s">
        <v>133</v>
      </c>
      <c r="L36" s="44" t="s">
        <v>133</v>
      </c>
      <c r="M36" s="44" t="s">
        <v>133</v>
      </c>
      <c r="N36" s="44" t="s">
        <v>133</v>
      </c>
      <c r="O36" s="44" t="s">
        <v>133</v>
      </c>
      <c r="P36" s="44" t="s">
        <v>133</v>
      </c>
      <c r="Q36" s="44" t="s">
        <v>133</v>
      </c>
      <c r="R36" s="44" t="s">
        <v>133</v>
      </c>
      <c r="S36" s="44" t="s">
        <v>133</v>
      </c>
      <c r="T36" s="44" t="s">
        <v>133</v>
      </c>
    </row>
    <row r="37" spans="1:20" x14ac:dyDescent="0.25">
      <c r="A37" s="45" t="s">
        <v>297</v>
      </c>
      <c r="B37" s="175" t="s">
        <v>298</v>
      </c>
      <c r="C37" s="165"/>
      <c r="D37" s="165"/>
      <c r="E37" s="165"/>
      <c r="F37" s="165"/>
      <c r="G37" s="165"/>
      <c r="H37" s="165"/>
      <c r="I37" s="165"/>
      <c r="J37" s="165"/>
      <c r="K37" s="165"/>
      <c r="L37" s="165"/>
      <c r="M37" s="165"/>
      <c r="N37" s="165"/>
      <c r="O37" s="165"/>
      <c r="P37" s="165"/>
      <c r="Q37" s="165"/>
      <c r="R37" s="165"/>
      <c r="S37" s="165"/>
      <c r="T37" s="165"/>
    </row>
    <row r="38" spans="1:20" x14ac:dyDescent="0.25">
      <c r="A38" s="48" t="s">
        <v>297</v>
      </c>
      <c r="B38" s="170" t="s">
        <v>221</v>
      </c>
      <c r="C38" s="165"/>
      <c r="D38" s="165"/>
      <c r="E38" s="165"/>
      <c r="F38" s="165"/>
      <c r="G38" s="165"/>
      <c r="H38" s="165"/>
      <c r="I38" s="165"/>
      <c r="J38" s="165"/>
      <c r="K38" s="165"/>
      <c r="L38" s="165"/>
      <c r="M38" s="165"/>
      <c r="N38" s="165"/>
      <c r="O38" s="165"/>
      <c r="P38" s="165"/>
      <c r="Q38" s="165"/>
      <c r="R38" s="165"/>
      <c r="S38" s="165"/>
      <c r="T38" s="165"/>
    </row>
    <row r="39" spans="1:20" ht="25.5" x14ac:dyDescent="0.25">
      <c r="A39" s="45" t="s">
        <v>299</v>
      </c>
      <c r="B39" s="175" t="s">
        <v>289</v>
      </c>
      <c r="C39" s="175" t="s">
        <v>290</v>
      </c>
      <c r="D39" s="159"/>
      <c r="E39" s="165"/>
      <c r="F39" s="165"/>
      <c r="G39" s="165"/>
      <c r="H39" s="165"/>
      <c r="I39" s="165"/>
      <c r="J39" s="165"/>
      <c r="K39" s="165"/>
      <c r="L39" s="165"/>
      <c r="M39" s="165"/>
      <c r="N39" s="165"/>
      <c r="O39" s="165"/>
      <c r="P39" s="165"/>
      <c r="Q39" s="165"/>
      <c r="R39" s="165"/>
      <c r="S39" s="165"/>
      <c r="T39" s="165"/>
    </row>
    <row r="40" spans="1:20" ht="25.5" x14ac:dyDescent="0.25">
      <c r="A40" s="48" t="s">
        <v>299</v>
      </c>
      <c r="B40" s="170" t="s">
        <v>133</v>
      </c>
      <c r="C40" s="170" t="s">
        <v>133</v>
      </c>
      <c r="D40" s="159"/>
      <c r="E40" s="165"/>
      <c r="F40" s="165"/>
      <c r="G40" s="165"/>
      <c r="H40" s="165"/>
      <c r="I40" s="165"/>
      <c r="J40" s="165"/>
      <c r="K40" s="165"/>
      <c r="L40" s="165"/>
      <c r="M40" s="165"/>
      <c r="N40" s="165"/>
      <c r="O40" s="165"/>
      <c r="P40" s="165"/>
      <c r="Q40" s="165"/>
      <c r="R40" s="165"/>
      <c r="S40" s="165"/>
      <c r="T40" s="165"/>
    </row>
    <row r="41" spans="1:20" x14ac:dyDescent="0.25">
      <c r="A41" s="181"/>
      <c r="B41" s="179"/>
      <c r="C41" s="165"/>
      <c r="D41" s="165"/>
      <c r="E41" s="165"/>
      <c r="F41" s="165"/>
      <c r="G41" s="165"/>
      <c r="H41" s="165"/>
      <c r="I41" s="165"/>
      <c r="J41" s="165"/>
      <c r="K41" s="165"/>
      <c r="L41" s="165"/>
      <c r="M41" s="165"/>
      <c r="N41" s="165"/>
      <c r="O41" s="165"/>
      <c r="P41" s="165"/>
      <c r="Q41" s="165"/>
      <c r="R41" s="165"/>
      <c r="S41" s="165"/>
      <c r="T41" s="165"/>
    </row>
    <row r="42" spans="1:20" x14ac:dyDescent="0.25">
      <c r="A42" s="61" t="s">
        <v>229</v>
      </c>
      <c r="B42" s="162" t="s">
        <v>89</v>
      </c>
      <c r="C42" s="180"/>
      <c r="D42" s="181"/>
      <c r="E42" s="181"/>
      <c r="F42" s="181"/>
      <c r="G42" s="165"/>
      <c r="H42" s="165"/>
      <c r="I42" s="165"/>
      <c r="J42" s="165"/>
      <c r="K42" s="165"/>
      <c r="L42" s="165"/>
      <c r="M42" s="165"/>
      <c r="N42" s="165"/>
      <c r="O42" s="165"/>
      <c r="P42" s="165"/>
      <c r="Q42" s="165"/>
      <c r="R42" s="165"/>
      <c r="S42" s="165"/>
      <c r="T42" s="165"/>
    </row>
    <row r="43" spans="1:20" ht="22.5" x14ac:dyDescent="0.25">
      <c r="A43" s="45" t="s">
        <v>35</v>
      </c>
      <c r="B43" s="175" t="s">
        <v>230</v>
      </c>
      <c r="C43" s="175" t="s">
        <v>102</v>
      </c>
      <c r="D43" s="175" t="s">
        <v>103</v>
      </c>
      <c r="E43" s="175" t="s">
        <v>104</v>
      </c>
      <c r="F43" s="175" t="s">
        <v>231</v>
      </c>
      <c r="G43" s="65" t="s">
        <v>232</v>
      </c>
      <c r="H43" s="65" t="s">
        <v>233</v>
      </c>
      <c r="I43" s="165"/>
      <c r="J43" s="165"/>
      <c r="K43" s="165"/>
      <c r="L43" s="165"/>
      <c r="M43" s="165"/>
      <c r="N43" s="165"/>
      <c r="O43" s="165"/>
      <c r="P43" s="165"/>
      <c r="Q43" s="165"/>
      <c r="R43" s="165"/>
      <c r="S43" s="165"/>
      <c r="T43" s="165"/>
    </row>
    <row r="44" spans="1:20" x14ac:dyDescent="0.25">
      <c r="A44" s="48" t="s">
        <v>35</v>
      </c>
      <c r="B44" s="170" t="s">
        <v>419</v>
      </c>
      <c r="C44" s="170" t="s">
        <v>420</v>
      </c>
      <c r="D44" s="170" t="s">
        <v>420</v>
      </c>
      <c r="E44" s="170" t="s">
        <v>133</v>
      </c>
      <c r="F44" s="170" t="s">
        <v>133</v>
      </c>
      <c r="G44" s="170" t="s">
        <v>133</v>
      </c>
      <c r="H44" s="170" t="s">
        <v>133</v>
      </c>
      <c r="I44" s="165"/>
      <c r="J44" s="165"/>
      <c r="K44" s="165"/>
      <c r="L44" s="165"/>
      <c r="M44" s="165"/>
      <c r="N44" s="165"/>
      <c r="O44" s="165"/>
      <c r="P44" s="165"/>
      <c r="Q44" s="165"/>
      <c r="R44" s="165"/>
      <c r="S44" s="165"/>
      <c r="T44" s="165"/>
    </row>
    <row r="45" spans="1:20" ht="22.5" x14ac:dyDescent="0.25">
      <c r="A45" s="182" t="s">
        <v>236</v>
      </c>
      <c r="B45" s="173" t="s">
        <v>237</v>
      </c>
      <c r="C45" s="175" t="s">
        <v>238</v>
      </c>
      <c r="D45" s="175" t="s">
        <v>239</v>
      </c>
      <c r="E45" s="183" t="s">
        <v>240</v>
      </c>
      <c r="F45" s="175" t="s">
        <v>241</v>
      </c>
      <c r="G45" s="175" t="s">
        <v>106</v>
      </c>
      <c r="H45" s="175" t="s">
        <v>107</v>
      </c>
      <c r="I45" s="175" t="s">
        <v>108</v>
      </c>
      <c r="J45" s="184" t="s">
        <v>242</v>
      </c>
      <c r="K45" s="65" t="s">
        <v>232</v>
      </c>
      <c r="L45" s="65" t="s">
        <v>233</v>
      </c>
      <c r="M45" s="165"/>
      <c r="N45" s="165"/>
      <c r="O45" s="165"/>
      <c r="P45" s="165"/>
      <c r="Q45" s="165"/>
      <c r="R45" s="165"/>
      <c r="S45" s="165"/>
      <c r="T45" s="165"/>
    </row>
    <row r="46" spans="1:20" ht="30" x14ac:dyDescent="0.25">
      <c r="A46" s="185" t="s">
        <v>236</v>
      </c>
      <c r="B46" s="170" t="s">
        <v>255</v>
      </c>
      <c r="C46" s="170" t="s">
        <v>133</v>
      </c>
      <c r="D46" s="170" t="s">
        <v>133</v>
      </c>
      <c r="E46" s="186" t="s">
        <v>133</v>
      </c>
      <c r="F46" s="170" t="s">
        <v>376</v>
      </c>
      <c r="G46" s="170" t="s">
        <v>235</v>
      </c>
      <c r="H46" s="170" t="s">
        <v>235</v>
      </c>
      <c r="I46" s="170" t="s">
        <v>375</v>
      </c>
      <c r="J46" s="187" t="s">
        <v>133</v>
      </c>
      <c r="K46" s="170" t="s">
        <v>133</v>
      </c>
      <c r="L46" s="170" t="s">
        <v>133</v>
      </c>
      <c r="M46" s="165"/>
      <c r="N46" s="165"/>
      <c r="O46" s="165"/>
      <c r="P46" s="165"/>
      <c r="Q46" s="165"/>
      <c r="R46" s="165"/>
      <c r="S46" s="165"/>
      <c r="T46" s="165"/>
    </row>
    <row r="47" spans="1:20" ht="22.5" x14ac:dyDescent="0.25">
      <c r="A47" s="176" t="s">
        <v>246</v>
      </c>
      <c r="B47" s="173" t="s">
        <v>237</v>
      </c>
      <c r="C47" s="175" t="s">
        <v>238</v>
      </c>
      <c r="D47" s="175" t="s">
        <v>241</v>
      </c>
      <c r="E47" s="65" t="s">
        <v>232</v>
      </c>
      <c r="F47" s="65" t="s">
        <v>233</v>
      </c>
      <c r="G47" s="165"/>
      <c r="H47" s="165"/>
      <c r="I47" s="165"/>
      <c r="J47" s="165"/>
      <c r="K47" s="165"/>
      <c r="L47" s="165"/>
      <c r="M47" s="165"/>
      <c r="N47" s="165"/>
      <c r="O47" s="165"/>
      <c r="P47" s="165"/>
      <c r="Q47" s="165"/>
      <c r="R47" s="165"/>
      <c r="S47" s="165"/>
      <c r="T47" s="165"/>
    </row>
    <row r="48" spans="1:20" x14ac:dyDescent="0.25">
      <c r="A48" s="169" t="s">
        <v>246</v>
      </c>
      <c r="B48" s="174" t="s">
        <v>243</v>
      </c>
      <c r="C48" s="170">
        <v>1</v>
      </c>
      <c r="D48" s="170" t="s">
        <v>235</v>
      </c>
      <c r="E48" s="170" t="s">
        <v>133</v>
      </c>
      <c r="F48" s="170" t="s">
        <v>133</v>
      </c>
      <c r="G48" s="165"/>
      <c r="H48" s="165"/>
      <c r="I48" s="165"/>
      <c r="J48" s="165"/>
      <c r="K48" s="165"/>
      <c r="L48" s="165"/>
      <c r="M48" s="165"/>
      <c r="N48" s="165"/>
      <c r="O48" s="165"/>
      <c r="P48" s="165"/>
      <c r="Q48" s="165"/>
      <c r="R48" s="165"/>
      <c r="S48" s="165"/>
      <c r="T48" s="165"/>
    </row>
    <row r="49" spans="1:20" ht="22.5" x14ac:dyDescent="0.25">
      <c r="A49" s="176" t="s">
        <v>247</v>
      </c>
      <c r="B49" s="175" t="s">
        <v>248</v>
      </c>
      <c r="C49" s="175" t="s">
        <v>249</v>
      </c>
      <c r="D49" s="175" t="s">
        <v>250</v>
      </c>
      <c r="E49" s="175" t="s">
        <v>251</v>
      </c>
      <c r="F49" s="175" t="s">
        <v>252</v>
      </c>
      <c r="G49" s="189" t="s">
        <v>253</v>
      </c>
      <c r="H49" s="165"/>
      <c r="I49" s="165"/>
      <c r="J49" s="165"/>
      <c r="K49" s="165"/>
      <c r="L49" s="165"/>
      <c r="M49" s="165"/>
      <c r="N49" s="165"/>
      <c r="O49" s="165"/>
      <c r="P49" s="165"/>
      <c r="Q49" s="165"/>
      <c r="R49" s="165"/>
      <c r="S49" s="165"/>
      <c r="T49" s="165"/>
    </row>
    <row r="50" spans="1:20" x14ac:dyDescent="0.25">
      <c r="A50" s="190" t="s">
        <v>247</v>
      </c>
      <c r="B50" s="162" t="s">
        <v>414</v>
      </c>
      <c r="C50" s="170" t="s">
        <v>411</v>
      </c>
      <c r="D50" s="170" t="s">
        <v>133</v>
      </c>
      <c r="E50" s="170" t="s">
        <v>133</v>
      </c>
      <c r="F50" s="192">
        <v>1</v>
      </c>
      <c r="G50" s="193" t="s">
        <v>243</v>
      </c>
      <c r="H50" s="165"/>
      <c r="I50" s="165"/>
      <c r="J50" s="165"/>
      <c r="K50" s="165"/>
      <c r="L50" s="165"/>
      <c r="M50" s="165"/>
      <c r="N50" s="165"/>
      <c r="O50" s="165"/>
      <c r="P50" s="165"/>
      <c r="Q50" s="165"/>
      <c r="R50" s="165"/>
      <c r="S50" s="165"/>
      <c r="T50" s="165"/>
    </row>
    <row r="51" spans="1:20" ht="30" x14ac:dyDescent="0.25">
      <c r="A51" s="190" t="s">
        <v>247</v>
      </c>
      <c r="B51" s="162" t="s">
        <v>415</v>
      </c>
      <c r="C51" s="170" t="s">
        <v>412</v>
      </c>
      <c r="D51" s="170" t="s">
        <v>411</v>
      </c>
      <c r="E51" s="170" t="s">
        <v>133</v>
      </c>
      <c r="F51" s="170">
        <v>0.5</v>
      </c>
      <c r="G51" s="193" t="s">
        <v>243</v>
      </c>
      <c r="H51" s="165"/>
      <c r="I51" s="165"/>
      <c r="J51" s="165"/>
      <c r="K51" s="165"/>
      <c r="L51" s="165"/>
      <c r="M51" s="165"/>
      <c r="N51" s="165"/>
      <c r="O51" s="165"/>
      <c r="P51" s="165"/>
      <c r="Q51" s="165"/>
      <c r="R51" s="165"/>
      <c r="S51" s="165"/>
      <c r="T51" s="165"/>
    </row>
    <row r="52" spans="1:20" ht="22.5" x14ac:dyDescent="0.25">
      <c r="A52" s="176" t="s">
        <v>258</v>
      </c>
      <c r="B52" s="175" t="s">
        <v>248</v>
      </c>
      <c r="C52" s="175" t="s">
        <v>249</v>
      </c>
      <c r="D52" s="175" t="s">
        <v>250</v>
      </c>
      <c r="E52" s="163"/>
      <c r="F52" s="165"/>
      <c r="G52" s="165"/>
      <c r="H52" s="165"/>
      <c r="I52" s="165"/>
      <c r="J52" s="165"/>
      <c r="K52" s="165"/>
      <c r="L52" s="165"/>
      <c r="M52" s="165"/>
      <c r="N52" s="165"/>
      <c r="O52" s="165"/>
      <c r="P52" s="165"/>
      <c r="Q52" s="165"/>
      <c r="R52" s="165"/>
      <c r="S52" s="165"/>
      <c r="T52" s="165"/>
    </row>
    <row r="53" spans="1:20" ht="30" x14ac:dyDescent="0.25">
      <c r="A53" s="190" t="s">
        <v>258</v>
      </c>
      <c r="B53" s="162" t="s">
        <v>416</v>
      </c>
      <c r="C53" s="170" t="s">
        <v>328</v>
      </c>
      <c r="D53" s="170" t="s">
        <v>411</v>
      </c>
      <c r="E53" s="159"/>
      <c r="F53" s="165"/>
      <c r="G53" s="165"/>
      <c r="H53" s="165"/>
      <c r="I53" s="165"/>
      <c r="J53" s="165"/>
      <c r="K53" s="165"/>
      <c r="L53" s="165"/>
      <c r="M53" s="165"/>
      <c r="N53" s="165"/>
      <c r="O53" s="165"/>
      <c r="P53" s="165"/>
      <c r="Q53" s="165"/>
      <c r="R53" s="165"/>
      <c r="S53" s="165"/>
      <c r="T53" s="165"/>
    </row>
    <row r="54" spans="1:20" x14ac:dyDescent="0.25">
      <c r="A54" s="190" t="s">
        <v>258</v>
      </c>
      <c r="B54" s="162" t="s">
        <v>414</v>
      </c>
      <c r="C54" s="170" t="s">
        <v>328</v>
      </c>
      <c r="D54" s="170" t="s">
        <v>133</v>
      </c>
      <c r="E54" s="159"/>
      <c r="F54" s="165"/>
      <c r="G54" s="165"/>
      <c r="H54" s="165"/>
      <c r="I54" s="165"/>
      <c r="J54" s="165"/>
      <c r="K54" s="165"/>
      <c r="L54" s="165"/>
      <c r="M54" s="165"/>
      <c r="N54" s="165"/>
      <c r="O54" s="165"/>
      <c r="P54" s="165"/>
      <c r="Q54" s="165"/>
      <c r="R54" s="165"/>
      <c r="S54" s="165"/>
      <c r="T54" s="165"/>
    </row>
    <row r="55" spans="1:20" ht="30" x14ac:dyDescent="0.25">
      <c r="A55" s="190" t="s">
        <v>258</v>
      </c>
      <c r="B55" s="162" t="s">
        <v>415</v>
      </c>
      <c r="C55" s="170" t="s">
        <v>328</v>
      </c>
      <c r="D55" s="170" t="s">
        <v>411</v>
      </c>
      <c r="E55" s="159"/>
      <c r="F55" s="165"/>
      <c r="G55" s="165"/>
      <c r="H55" s="165"/>
      <c r="I55" s="165"/>
      <c r="J55" s="165"/>
      <c r="K55" s="165"/>
      <c r="L55" s="165"/>
      <c r="M55" s="165"/>
      <c r="N55" s="165"/>
      <c r="O55" s="165"/>
      <c r="P55" s="165"/>
      <c r="Q55" s="165"/>
      <c r="R55" s="165"/>
      <c r="S55" s="165"/>
      <c r="T55" s="165"/>
    </row>
    <row r="56" spans="1:20" ht="30" x14ac:dyDescent="0.25">
      <c r="A56" s="190" t="s">
        <v>258</v>
      </c>
      <c r="B56" s="162" t="s">
        <v>417</v>
      </c>
      <c r="C56" s="170" t="s">
        <v>328</v>
      </c>
      <c r="D56" s="170" t="s">
        <v>133</v>
      </c>
      <c r="E56" s="159"/>
      <c r="F56" s="165"/>
      <c r="G56" s="165"/>
      <c r="H56" s="165"/>
      <c r="I56" s="165"/>
      <c r="J56" s="165"/>
      <c r="K56" s="165"/>
      <c r="L56" s="165"/>
      <c r="M56" s="165"/>
      <c r="N56" s="165"/>
      <c r="O56" s="165"/>
      <c r="P56" s="165"/>
      <c r="Q56" s="165"/>
      <c r="R56" s="165"/>
      <c r="S56" s="165"/>
      <c r="T56" s="165"/>
    </row>
    <row r="57" spans="1:20" x14ac:dyDescent="0.25">
      <c r="A57" s="169" t="s">
        <v>258</v>
      </c>
      <c r="B57" s="162" t="s">
        <v>418</v>
      </c>
      <c r="C57" s="170" t="s">
        <v>328</v>
      </c>
      <c r="D57" s="170" t="s">
        <v>411</v>
      </c>
      <c r="E57" s="159"/>
      <c r="F57" s="165"/>
      <c r="G57" s="165"/>
      <c r="H57" s="165"/>
      <c r="I57" s="165"/>
      <c r="J57" s="165"/>
      <c r="K57" s="165"/>
      <c r="L57" s="165"/>
      <c r="M57" s="165"/>
      <c r="N57" s="165"/>
      <c r="O57" s="165"/>
      <c r="P57" s="165"/>
      <c r="Q57" s="165"/>
      <c r="R57" s="165"/>
      <c r="S57" s="165"/>
      <c r="T57" s="165"/>
    </row>
    <row r="58" spans="1:20" x14ac:dyDescent="0.25">
      <c r="A58" s="66" t="s">
        <v>280</v>
      </c>
      <c r="B58" s="194" t="s">
        <v>248</v>
      </c>
      <c r="C58" s="195"/>
      <c r="D58" s="196"/>
      <c r="E58" s="197"/>
      <c r="F58" s="197"/>
      <c r="G58" s="197"/>
      <c r="H58" s="197"/>
      <c r="I58" s="197"/>
      <c r="J58" s="197"/>
      <c r="K58" s="197"/>
      <c r="L58" s="197"/>
      <c r="M58" s="197"/>
      <c r="N58" s="197"/>
      <c r="O58" s="197"/>
      <c r="P58" s="197"/>
      <c r="Q58" s="197"/>
      <c r="R58" s="197"/>
      <c r="S58" s="165"/>
      <c r="T58" s="165"/>
    </row>
    <row r="59" spans="1:20" x14ac:dyDescent="0.25">
      <c r="A59" s="80" t="s">
        <v>280</v>
      </c>
      <c r="B59" s="138" t="s">
        <v>133</v>
      </c>
      <c r="C59" s="198"/>
      <c r="D59" s="197"/>
      <c r="E59" s="197"/>
      <c r="F59" s="197"/>
      <c r="G59" s="197"/>
      <c r="H59" s="197"/>
      <c r="I59" s="197"/>
      <c r="J59" s="197"/>
      <c r="K59" s="197"/>
      <c r="L59" s="197"/>
      <c r="M59" s="197"/>
      <c r="N59" s="197"/>
      <c r="O59" s="197"/>
      <c r="P59" s="197"/>
      <c r="Q59" s="197"/>
      <c r="R59" s="197"/>
      <c r="S59" s="165"/>
      <c r="T59" s="165"/>
    </row>
    <row r="60" spans="1:20" x14ac:dyDescent="0.25">
      <c r="A60" s="45" t="s">
        <v>282</v>
      </c>
      <c r="B60" s="65" t="s">
        <v>283</v>
      </c>
      <c r="C60" s="75" t="s">
        <v>284</v>
      </c>
      <c r="D60" s="75" t="s">
        <v>285</v>
      </c>
      <c r="E60" s="75" t="s">
        <v>286</v>
      </c>
      <c r="F60" s="65" t="s">
        <v>232</v>
      </c>
      <c r="G60" s="65" t="s">
        <v>233</v>
      </c>
      <c r="H60" s="75" t="s">
        <v>287</v>
      </c>
      <c r="I60" s="75" t="s">
        <v>288</v>
      </c>
      <c r="J60" s="75" t="s">
        <v>206</v>
      </c>
      <c r="K60" s="75" t="s">
        <v>289</v>
      </c>
      <c r="L60" s="75" t="s">
        <v>290</v>
      </c>
      <c r="M60" s="75" t="s">
        <v>291</v>
      </c>
      <c r="N60" s="75" t="s">
        <v>292</v>
      </c>
      <c r="O60" s="75" t="s">
        <v>112</v>
      </c>
      <c r="P60" s="75" t="s">
        <v>293</v>
      </c>
      <c r="Q60" s="75" t="s">
        <v>294</v>
      </c>
      <c r="R60" s="75" t="s">
        <v>295</v>
      </c>
      <c r="S60" s="75" t="s">
        <v>296</v>
      </c>
      <c r="T60" s="76" t="s">
        <v>216</v>
      </c>
    </row>
    <row r="61" spans="1:20" x14ac:dyDescent="0.25">
      <c r="A61" s="48" t="s">
        <v>282</v>
      </c>
      <c r="B61" s="44" t="s">
        <v>133</v>
      </c>
      <c r="C61" s="44" t="s">
        <v>133</v>
      </c>
      <c r="D61" s="44" t="s">
        <v>133</v>
      </c>
      <c r="E61" s="44" t="s">
        <v>133</v>
      </c>
      <c r="F61" s="170" t="s">
        <v>133</v>
      </c>
      <c r="G61" s="170" t="s">
        <v>133</v>
      </c>
      <c r="H61" s="44" t="s">
        <v>133</v>
      </c>
      <c r="I61" s="44" t="s">
        <v>133</v>
      </c>
      <c r="J61" s="44" t="s">
        <v>133</v>
      </c>
      <c r="K61" s="44" t="s">
        <v>133</v>
      </c>
      <c r="L61" s="44" t="s">
        <v>133</v>
      </c>
      <c r="M61" s="44" t="s">
        <v>133</v>
      </c>
      <c r="N61" s="44" t="s">
        <v>133</v>
      </c>
      <c r="O61" s="44" t="s">
        <v>133</v>
      </c>
      <c r="P61" s="44" t="s">
        <v>133</v>
      </c>
      <c r="Q61" s="44" t="s">
        <v>133</v>
      </c>
      <c r="R61" s="44" t="s">
        <v>133</v>
      </c>
      <c r="S61" s="44" t="s">
        <v>133</v>
      </c>
      <c r="T61" s="44" t="s">
        <v>133</v>
      </c>
    </row>
    <row r="62" spans="1:20" x14ac:dyDescent="0.25">
      <c r="A62" s="45" t="s">
        <v>297</v>
      </c>
      <c r="B62" s="175" t="s">
        <v>298</v>
      </c>
      <c r="C62" s="165"/>
      <c r="D62" s="165"/>
      <c r="E62" s="165"/>
      <c r="F62" s="165"/>
      <c r="G62" s="165"/>
      <c r="H62" s="165"/>
      <c r="I62" s="165"/>
      <c r="J62" s="165"/>
      <c r="K62" s="165"/>
      <c r="L62" s="165"/>
      <c r="M62" s="165"/>
      <c r="N62" s="165"/>
      <c r="O62" s="165"/>
      <c r="P62" s="165"/>
      <c r="Q62" s="165"/>
      <c r="R62" s="165"/>
      <c r="S62" s="165"/>
      <c r="T62" s="165"/>
    </row>
    <row r="63" spans="1:20" x14ac:dyDescent="0.25">
      <c r="A63" s="48" t="s">
        <v>297</v>
      </c>
      <c r="B63" s="170" t="s">
        <v>221</v>
      </c>
      <c r="C63" s="165"/>
      <c r="D63" s="165"/>
      <c r="E63" s="165"/>
      <c r="F63" s="165"/>
      <c r="G63" s="165"/>
      <c r="H63" s="165"/>
      <c r="I63" s="165"/>
      <c r="J63" s="165"/>
      <c r="K63" s="165"/>
      <c r="L63" s="165"/>
      <c r="M63" s="165"/>
      <c r="N63" s="165"/>
      <c r="O63" s="165"/>
      <c r="P63" s="165"/>
      <c r="Q63" s="165"/>
      <c r="R63" s="165"/>
      <c r="S63" s="165"/>
      <c r="T63" s="165"/>
    </row>
    <row r="64" spans="1:20" ht="25.5" x14ac:dyDescent="0.25">
      <c r="A64" s="45" t="s">
        <v>299</v>
      </c>
      <c r="B64" s="175" t="s">
        <v>289</v>
      </c>
      <c r="C64" s="175" t="s">
        <v>290</v>
      </c>
      <c r="D64" s="165"/>
      <c r="E64" s="165"/>
      <c r="F64" s="165"/>
      <c r="G64" s="165"/>
      <c r="H64" s="165"/>
      <c r="I64" s="165"/>
      <c r="J64" s="165"/>
      <c r="K64" s="165"/>
      <c r="L64" s="165"/>
      <c r="M64" s="165"/>
      <c r="N64" s="165"/>
      <c r="O64" s="165"/>
      <c r="P64" s="165"/>
      <c r="Q64" s="165"/>
      <c r="R64" s="165"/>
      <c r="S64" s="165"/>
      <c r="T64" s="165"/>
    </row>
    <row r="65" spans="1:3" ht="25.5" x14ac:dyDescent="0.25">
      <c r="A65" s="48" t="s">
        <v>299</v>
      </c>
      <c r="B65" s="170" t="s">
        <v>133</v>
      </c>
      <c r="C65" s="170" t="s">
        <v>133</v>
      </c>
    </row>
  </sheetData>
  <sheetProtection algorithmName="SHA-512" hashValue="Gp4xZufhOpPsc3UvFnwnv6M3oKVE46KqJgbbL1MMEHI+61fUEOswdaXMDaT07o6YF6BQm+gE8kO+WphJBdJfTg==" saltValue="dCFAAR42q+J3RIttcKDx/A==" spinCount="100000" sheet="1" objects="1" scenario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3F21-00BE-43AA-8DA1-208317D58645}">
  <dimension ref="A1:T133"/>
  <sheetViews>
    <sheetView workbookViewId="0">
      <selection activeCell="C39" sqref="C39"/>
    </sheetView>
  </sheetViews>
  <sheetFormatPr defaultColWidth="20.7109375" defaultRowHeight="15" x14ac:dyDescent="0.25"/>
  <cols>
    <col min="1" max="16384" width="20.7109375" style="2"/>
  </cols>
  <sheetData>
    <row r="1" spans="1:9" x14ac:dyDescent="0.25">
      <c r="A1" s="26" t="s">
        <v>196</v>
      </c>
      <c r="B1" s="27" t="s">
        <v>421</v>
      </c>
      <c r="C1" s="28"/>
      <c r="D1" s="29"/>
      <c r="E1" s="30"/>
      <c r="F1"/>
      <c r="G1"/>
      <c r="H1"/>
      <c r="I1"/>
    </row>
    <row r="2" spans="1:9" x14ac:dyDescent="0.25">
      <c r="A2" s="199" t="s">
        <v>198</v>
      </c>
      <c r="B2" s="33" t="s">
        <v>422</v>
      </c>
      <c r="C2" s="34"/>
      <c r="D2" s="35"/>
      <c r="E2"/>
      <c r="F2"/>
      <c r="G2"/>
      <c r="H2"/>
      <c r="I2"/>
    </row>
    <row r="3" spans="1:9" x14ac:dyDescent="0.25">
      <c r="A3" s="200" t="s">
        <v>199</v>
      </c>
      <c r="B3" s="33" t="s">
        <v>422</v>
      </c>
      <c r="C3" s="30"/>
      <c r="D3"/>
      <c r="E3"/>
      <c r="F3"/>
      <c r="G3"/>
      <c r="H3"/>
      <c r="I3"/>
    </row>
    <row r="4" spans="1:9" ht="25.5" x14ac:dyDescent="0.25">
      <c r="A4" s="38" t="s">
        <v>200</v>
      </c>
      <c r="B4" s="39" t="s">
        <v>201</v>
      </c>
      <c r="C4" s="30"/>
      <c r="D4"/>
      <c r="E4"/>
      <c r="F4"/>
      <c r="G4"/>
      <c r="H4"/>
      <c r="I4"/>
    </row>
    <row r="5" spans="1:9" ht="120" x14ac:dyDescent="0.25">
      <c r="A5" s="43" t="s">
        <v>200</v>
      </c>
      <c r="B5" s="49" t="s">
        <v>423</v>
      </c>
      <c r="C5" s="30"/>
      <c r="D5"/>
      <c r="E5"/>
      <c r="F5"/>
      <c r="G5"/>
      <c r="H5"/>
      <c r="I5"/>
    </row>
    <row r="6" spans="1:9" x14ac:dyDescent="0.25">
      <c r="A6" s="38" t="s">
        <v>205</v>
      </c>
      <c r="B6" s="39" t="s">
        <v>206</v>
      </c>
      <c r="C6" s="30"/>
      <c r="D6"/>
      <c r="E6"/>
      <c r="F6"/>
      <c r="G6"/>
      <c r="H6"/>
      <c r="I6"/>
    </row>
    <row r="7" spans="1:9" x14ac:dyDescent="0.25">
      <c r="A7" s="43" t="s">
        <v>205</v>
      </c>
      <c r="B7" s="41" t="s">
        <v>207</v>
      </c>
      <c r="C7" s="30"/>
      <c r="D7"/>
      <c r="E7"/>
      <c r="F7"/>
      <c r="G7"/>
      <c r="H7"/>
      <c r="I7"/>
    </row>
    <row r="8" spans="1:9" ht="25.5" x14ac:dyDescent="0.25">
      <c r="A8" s="38" t="s">
        <v>208</v>
      </c>
      <c r="B8" s="39" t="s">
        <v>209</v>
      </c>
      <c r="C8" s="30"/>
      <c r="D8"/>
      <c r="E8"/>
      <c r="F8"/>
      <c r="G8"/>
      <c r="H8"/>
      <c r="I8"/>
    </row>
    <row r="9" spans="1:9" ht="25.5" x14ac:dyDescent="0.25">
      <c r="A9" s="43" t="s">
        <v>208</v>
      </c>
      <c r="B9" s="201">
        <v>2</v>
      </c>
      <c r="C9" s="30"/>
      <c r="D9"/>
      <c r="E9"/>
      <c r="F9"/>
      <c r="G9"/>
      <c r="H9"/>
      <c r="I9"/>
    </row>
    <row r="10" spans="1:9" x14ac:dyDescent="0.25">
      <c r="A10" s="45" t="s">
        <v>210</v>
      </c>
      <c r="B10" s="46" t="s">
        <v>211</v>
      </c>
      <c r="C10" s="30"/>
      <c r="D10" s="47"/>
      <c r="E10" s="47"/>
      <c r="F10"/>
      <c r="G10"/>
      <c r="H10"/>
      <c r="I10"/>
    </row>
    <row r="11" spans="1:9" x14ac:dyDescent="0.25">
      <c r="A11" s="48" t="s">
        <v>210</v>
      </c>
      <c r="B11" s="49" t="s">
        <v>133</v>
      </c>
      <c r="C11" s="30"/>
      <c r="D11"/>
      <c r="E11"/>
      <c r="F11"/>
      <c r="G11"/>
      <c r="H11"/>
      <c r="I11"/>
    </row>
    <row r="12" spans="1:9" x14ac:dyDescent="0.25">
      <c r="A12" s="45" t="s">
        <v>212</v>
      </c>
      <c r="B12" s="50" t="s">
        <v>213</v>
      </c>
      <c r="C12" s="50" t="s">
        <v>214</v>
      </c>
      <c r="D12" s="53" t="s">
        <v>215</v>
      </c>
      <c r="E12" s="50" t="s">
        <v>216</v>
      </c>
      <c r="F12" s="50" t="s">
        <v>217</v>
      </c>
      <c r="G12" s="50" t="s">
        <v>218</v>
      </c>
      <c r="H12" s="50" t="s">
        <v>219</v>
      </c>
      <c r="I12" s="50" t="s">
        <v>220</v>
      </c>
    </row>
    <row r="13" spans="1:9" x14ac:dyDescent="0.25">
      <c r="A13" s="48" t="s">
        <v>212</v>
      </c>
      <c r="B13" s="55" t="s">
        <v>324</v>
      </c>
      <c r="C13" s="55" t="s">
        <v>221</v>
      </c>
      <c r="D13" s="58" t="s">
        <v>207</v>
      </c>
      <c r="E13" s="55">
        <v>1</v>
      </c>
      <c r="F13" s="55" t="s">
        <v>222</v>
      </c>
      <c r="G13" s="55">
        <v>1</v>
      </c>
      <c r="H13" s="55" t="s">
        <v>133</v>
      </c>
      <c r="I13" s="55" t="s">
        <v>411</v>
      </c>
    </row>
    <row r="14" spans="1:9" ht="22.5" x14ac:dyDescent="0.25">
      <c r="A14" s="42" t="s">
        <v>224</v>
      </c>
      <c r="B14" s="46" t="s">
        <v>225</v>
      </c>
      <c r="C14" s="50" t="s">
        <v>226</v>
      </c>
      <c r="D14" s="50" t="s">
        <v>227</v>
      </c>
      <c r="E14" s="50" t="s">
        <v>228</v>
      </c>
      <c r="F14" s="50" t="s">
        <v>200</v>
      </c>
      <c r="G14"/>
      <c r="H14"/>
      <c r="I14"/>
    </row>
    <row r="15" spans="1:9" x14ac:dyDescent="0.25">
      <c r="A15" s="48" t="s">
        <v>224</v>
      </c>
      <c r="B15" s="55" t="s">
        <v>133</v>
      </c>
      <c r="C15" s="55" t="s">
        <v>133</v>
      </c>
      <c r="D15" s="55" t="s">
        <v>133</v>
      </c>
      <c r="E15" s="55" t="s">
        <v>133</v>
      </c>
      <c r="F15" s="55" t="s">
        <v>133</v>
      </c>
      <c r="G15" s="47"/>
      <c r="H15"/>
      <c r="I15"/>
    </row>
    <row r="16" spans="1:9" x14ac:dyDescent="0.25">
      <c r="A16" s="202"/>
      <c r="B16" s="60"/>
      <c r="C16" s="203"/>
      <c r="D16" s="203"/>
      <c r="E16"/>
      <c r="F16"/>
      <c r="G16"/>
      <c r="H16"/>
      <c r="I16"/>
    </row>
    <row r="17" spans="1:12" x14ac:dyDescent="0.25">
      <c r="A17" s="61" t="s">
        <v>229</v>
      </c>
      <c r="B17" s="33" t="s">
        <v>87</v>
      </c>
      <c r="C17" s="63"/>
      <c r="D17" s="64"/>
      <c r="E17" s="64"/>
      <c r="F17" s="64"/>
      <c r="G17"/>
      <c r="H17"/>
      <c r="I17"/>
      <c r="J17"/>
      <c r="K17"/>
      <c r="L17"/>
    </row>
    <row r="18" spans="1:12" ht="22.5" x14ac:dyDescent="0.25">
      <c r="A18" s="45" t="s">
        <v>35</v>
      </c>
      <c r="B18" s="50" t="s">
        <v>230</v>
      </c>
      <c r="C18" s="50" t="s">
        <v>102</v>
      </c>
      <c r="D18" s="50" t="s">
        <v>103</v>
      </c>
      <c r="E18" s="50" t="s">
        <v>104</v>
      </c>
      <c r="F18" s="50" t="s">
        <v>231</v>
      </c>
      <c r="G18" s="65" t="s">
        <v>232</v>
      </c>
      <c r="H18" s="65" t="s">
        <v>233</v>
      </c>
      <c r="I18"/>
      <c r="J18"/>
      <c r="K18"/>
      <c r="L18"/>
    </row>
    <row r="19" spans="1:12" x14ac:dyDescent="0.25">
      <c r="A19" s="48" t="s">
        <v>35</v>
      </c>
      <c r="B19" s="55" t="s">
        <v>234</v>
      </c>
      <c r="C19" s="55" t="s">
        <v>234</v>
      </c>
      <c r="D19" s="55" t="s">
        <v>234</v>
      </c>
      <c r="E19" s="55" t="s">
        <v>368</v>
      </c>
      <c r="F19" s="55" t="s">
        <v>133</v>
      </c>
      <c r="G19" s="55" t="s">
        <v>133</v>
      </c>
      <c r="H19" s="55" t="s">
        <v>133</v>
      </c>
      <c r="I19"/>
      <c r="J19"/>
      <c r="K19"/>
      <c r="L19"/>
    </row>
    <row r="20" spans="1:12" ht="22.5" x14ac:dyDescent="0.25">
      <c r="A20" s="66" t="s">
        <v>236</v>
      </c>
      <c r="B20" s="50" t="s">
        <v>237</v>
      </c>
      <c r="C20" s="50" t="s">
        <v>238</v>
      </c>
      <c r="D20" s="50" t="s">
        <v>239</v>
      </c>
      <c r="E20" s="53" t="s">
        <v>240</v>
      </c>
      <c r="F20" s="50" t="s">
        <v>241</v>
      </c>
      <c r="G20" s="50" t="s">
        <v>106</v>
      </c>
      <c r="H20" s="50" t="s">
        <v>107</v>
      </c>
      <c r="I20" s="50" t="s">
        <v>108</v>
      </c>
      <c r="J20" s="50" t="s">
        <v>242</v>
      </c>
      <c r="K20" s="65" t="s">
        <v>232</v>
      </c>
      <c r="L20" s="65" t="s">
        <v>233</v>
      </c>
    </row>
    <row r="21" spans="1:12" x14ac:dyDescent="0.25">
      <c r="A21" s="59" t="s">
        <v>236</v>
      </c>
      <c r="B21" s="55" t="s">
        <v>133</v>
      </c>
      <c r="C21" s="55" t="s">
        <v>133</v>
      </c>
      <c r="D21" s="55" t="s">
        <v>133</v>
      </c>
      <c r="E21" s="204" t="s">
        <v>133</v>
      </c>
      <c r="F21" s="55" t="s">
        <v>133</v>
      </c>
      <c r="G21" s="55" t="s">
        <v>133</v>
      </c>
      <c r="H21" s="55" t="s">
        <v>133</v>
      </c>
      <c r="I21" s="55" t="s">
        <v>133</v>
      </c>
      <c r="J21" s="55" t="s">
        <v>133</v>
      </c>
      <c r="K21" s="55" t="s">
        <v>133</v>
      </c>
      <c r="L21" s="55" t="s">
        <v>133</v>
      </c>
    </row>
    <row r="22" spans="1:12" ht="22.5" x14ac:dyDescent="0.25">
      <c r="A22" s="42" t="s">
        <v>246</v>
      </c>
      <c r="B22" s="46" t="s">
        <v>237</v>
      </c>
      <c r="C22" s="50" t="s">
        <v>238</v>
      </c>
      <c r="D22" s="50" t="s">
        <v>241</v>
      </c>
      <c r="E22" s="65" t="s">
        <v>232</v>
      </c>
      <c r="F22" s="65" t="s">
        <v>233</v>
      </c>
      <c r="G22" s="47"/>
      <c r="H22" s="47"/>
      <c r="I22"/>
      <c r="J22"/>
      <c r="K22"/>
      <c r="L22"/>
    </row>
    <row r="23" spans="1:12" x14ac:dyDescent="0.25">
      <c r="A23" s="43" t="s">
        <v>246</v>
      </c>
      <c r="B23" s="49" t="s">
        <v>133</v>
      </c>
      <c r="C23" s="55" t="s">
        <v>133</v>
      </c>
      <c r="D23" s="55" t="s">
        <v>133</v>
      </c>
      <c r="E23" s="55" t="s">
        <v>133</v>
      </c>
      <c r="F23" s="55" t="s">
        <v>133</v>
      </c>
      <c r="G23" s="47"/>
      <c r="H23" s="47"/>
      <c r="I23"/>
      <c r="J23"/>
      <c r="K23"/>
      <c r="L23"/>
    </row>
    <row r="24" spans="1:12" ht="22.5" x14ac:dyDescent="0.25">
      <c r="A24" s="42" t="s">
        <v>247</v>
      </c>
      <c r="B24" s="46" t="s">
        <v>248</v>
      </c>
      <c r="C24" s="50" t="s">
        <v>249</v>
      </c>
      <c r="D24" s="50" t="s">
        <v>250</v>
      </c>
      <c r="E24" s="50" t="s">
        <v>251</v>
      </c>
      <c r="F24" s="50" t="s">
        <v>252</v>
      </c>
      <c r="G24" s="189" t="s">
        <v>253</v>
      </c>
      <c r="H24"/>
      <c r="I24"/>
      <c r="J24"/>
      <c r="K24"/>
      <c r="L24"/>
    </row>
    <row r="25" spans="1:12" ht="30" x14ac:dyDescent="0.25">
      <c r="A25" s="40" t="s">
        <v>247</v>
      </c>
      <c r="B25" s="62" t="s">
        <v>424</v>
      </c>
      <c r="C25" s="55" t="s">
        <v>234</v>
      </c>
      <c r="D25" s="55" t="s">
        <v>425</v>
      </c>
      <c r="E25" s="55" t="s">
        <v>133</v>
      </c>
      <c r="F25" s="205">
        <v>0.5</v>
      </c>
      <c r="G25" s="193" t="s">
        <v>243</v>
      </c>
      <c r="H25"/>
      <c r="I25"/>
      <c r="J25"/>
      <c r="K25"/>
      <c r="L25"/>
    </row>
    <row r="26" spans="1:12" x14ac:dyDescent="0.25">
      <c r="A26" s="40" t="s">
        <v>247</v>
      </c>
      <c r="B26" s="62" t="s">
        <v>426</v>
      </c>
      <c r="C26" s="55" t="s">
        <v>425</v>
      </c>
      <c r="D26" s="55" t="s">
        <v>133</v>
      </c>
      <c r="E26" s="55" t="s">
        <v>133</v>
      </c>
      <c r="F26" s="205">
        <v>1</v>
      </c>
      <c r="G26" s="193" t="s">
        <v>243</v>
      </c>
      <c r="H26"/>
      <c r="I26"/>
      <c r="J26"/>
      <c r="K26"/>
      <c r="L26"/>
    </row>
    <row r="27" spans="1:12" ht="30" x14ac:dyDescent="0.25">
      <c r="A27" s="40" t="s">
        <v>247</v>
      </c>
      <c r="B27" s="62" t="s">
        <v>427</v>
      </c>
      <c r="C27" s="55" t="s">
        <v>425</v>
      </c>
      <c r="D27" s="55" t="s">
        <v>133</v>
      </c>
      <c r="E27" s="55" t="s">
        <v>133</v>
      </c>
      <c r="F27" s="205">
        <v>1</v>
      </c>
      <c r="G27" s="193" t="s">
        <v>243</v>
      </c>
      <c r="H27"/>
      <c r="I27"/>
      <c r="J27"/>
      <c r="K27"/>
      <c r="L27"/>
    </row>
    <row r="28" spans="1:12" ht="30" x14ac:dyDescent="0.25">
      <c r="A28" s="40" t="s">
        <v>247</v>
      </c>
      <c r="B28" s="62" t="s">
        <v>336</v>
      </c>
      <c r="C28" s="55" t="s">
        <v>330</v>
      </c>
      <c r="D28" s="55" t="s">
        <v>304</v>
      </c>
      <c r="E28" s="55" t="s">
        <v>133</v>
      </c>
      <c r="F28" s="205">
        <v>0.5</v>
      </c>
      <c r="G28" s="193" t="s">
        <v>243</v>
      </c>
      <c r="H28"/>
      <c r="I28"/>
      <c r="J28"/>
      <c r="K28"/>
      <c r="L28"/>
    </row>
    <row r="29" spans="1:12" ht="30" x14ac:dyDescent="0.25">
      <c r="A29" s="40" t="s">
        <v>247</v>
      </c>
      <c r="B29" s="33" t="s">
        <v>338</v>
      </c>
      <c r="C29" s="55" t="s">
        <v>330</v>
      </c>
      <c r="D29" s="55" t="s">
        <v>223</v>
      </c>
      <c r="E29" s="55" t="s">
        <v>133</v>
      </c>
      <c r="F29" s="205">
        <v>0.5</v>
      </c>
      <c r="G29" s="193" t="s">
        <v>243</v>
      </c>
      <c r="H29"/>
      <c r="I29"/>
      <c r="J29"/>
      <c r="K29"/>
      <c r="L29"/>
    </row>
    <row r="30" spans="1:12" ht="30" x14ac:dyDescent="0.25">
      <c r="A30" s="206" t="s">
        <v>247</v>
      </c>
      <c r="B30" s="33" t="s">
        <v>428</v>
      </c>
      <c r="C30" s="55" t="s">
        <v>265</v>
      </c>
      <c r="D30" s="55" t="s">
        <v>133</v>
      </c>
      <c r="E30" s="55" t="s">
        <v>133</v>
      </c>
      <c r="F30" s="205">
        <v>0.5</v>
      </c>
      <c r="G30" s="193" t="s">
        <v>243</v>
      </c>
      <c r="H30"/>
      <c r="I30"/>
      <c r="J30"/>
      <c r="K30"/>
      <c r="L30"/>
    </row>
    <row r="31" spans="1:12" ht="45" x14ac:dyDescent="0.25">
      <c r="A31" s="43" t="s">
        <v>247</v>
      </c>
      <c r="B31" s="33" t="s">
        <v>429</v>
      </c>
      <c r="C31" s="55" t="s">
        <v>265</v>
      </c>
      <c r="D31" s="55" t="s">
        <v>133</v>
      </c>
      <c r="E31" s="55" t="s">
        <v>133</v>
      </c>
      <c r="F31" s="205">
        <v>1</v>
      </c>
      <c r="G31" s="193" t="s">
        <v>243</v>
      </c>
      <c r="H31"/>
      <c r="I31"/>
      <c r="J31"/>
      <c r="K31"/>
      <c r="L31"/>
    </row>
    <row r="32" spans="1:12" ht="22.5" x14ac:dyDescent="0.25">
      <c r="A32" s="42" t="s">
        <v>258</v>
      </c>
      <c r="B32" s="46" t="s">
        <v>248</v>
      </c>
      <c r="C32" s="50" t="s">
        <v>249</v>
      </c>
      <c r="D32" s="50" t="s">
        <v>250</v>
      </c>
      <c r="E32" s="34"/>
      <c r="F32" s="203"/>
      <c r="G32" s="207"/>
      <c r="H32"/>
      <c r="I32"/>
      <c r="J32"/>
      <c r="K32"/>
      <c r="L32"/>
    </row>
    <row r="33" spans="1:18" ht="30" x14ac:dyDescent="0.25">
      <c r="A33" s="40" t="s">
        <v>258</v>
      </c>
      <c r="B33" s="62" t="s">
        <v>424</v>
      </c>
      <c r="C33" s="55" t="s">
        <v>234</v>
      </c>
      <c r="D33" s="55" t="s">
        <v>425</v>
      </c>
      <c r="E33" s="30"/>
      <c r="F33"/>
      <c r="G33"/>
      <c r="H33"/>
      <c r="I33"/>
      <c r="J33"/>
      <c r="K33"/>
      <c r="L33"/>
      <c r="M33"/>
      <c r="N33"/>
      <c r="O33"/>
      <c r="P33"/>
      <c r="Q33"/>
      <c r="R33"/>
    </row>
    <row r="34" spans="1:18" ht="30" x14ac:dyDescent="0.25">
      <c r="A34" s="40" t="s">
        <v>258</v>
      </c>
      <c r="B34" s="62" t="s">
        <v>430</v>
      </c>
      <c r="C34" s="55" t="s">
        <v>234</v>
      </c>
      <c r="D34" s="55" t="s">
        <v>133</v>
      </c>
      <c r="E34" s="30"/>
      <c r="F34"/>
      <c r="G34"/>
      <c r="H34"/>
      <c r="I34"/>
      <c r="J34"/>
      <c r="K34"/>
      <c r="L34"/>
      <c r="M34"/>
      <c r="N34"/>
      <c r="O34"/>
      <c r="P34"/>
      <c r="Q34"/>
      <c r="R34"/>
    </row>
    <row r="35" spans="1:18" x14ac:dyDescent="0.25">
      <c r="A35" s="40" t="s">
        <v>258</v>
      </c>
      <c r="B35" s="62" t="s">
        <v>426</v>
      </c>
      <c r="C35" s="55" t="s">
        <v>234</v>
      </c>
      <c r="D35" s="55" t="s">
        <v>133</v>
      </c>
      <c r="E35" s="30"/>
      <c r="F35"/>
      <c r="G35"/>
      <c r="H35"/>
      <c r="I35"/>
      <c r="J35"/>
      <c r="K35"/>
      <c r="L35"/>
      <c r="M35"/>
      <c r="N35"/>
      <c r="O35"/>
      <c r="P35"/>
      <c r="Q35"/>
      <c r="R35"/>
    </row>
    <row r="36" spans="1:18" ht="30" x14ac:dyDescent="0.25">
      <c r="A36" s="40" t="s">
        <v>258</v>
      </c>
      <c r="B36" s="62" t="s">
        <v>427</v>
      </c>
      <c r="C36" s="55" t="s">
        <v>234</v>
      </c>
      <c r="D36" s="55" t="s">
        <v>133</v>
      </c>
      <c r="E36" s="30"/>
      <c r="F36"/>
      <c r="G36"/>
      <c r="H36"/>
      <c r="I36"/>
      <c r="J36"/>
      <c r="K36"/>
      <c r="L36"/>
      <c r="M36"/>
      <c r="N36"/>
      <c r="O36"/>
      <c r="P36"/>
      <c r="Q36"/>
      <c r="R36"/>
    </row>
    <row r="37" spans="1:18" ht="45" x14ac:dyDescent="0.25">
      <c r="A37" s="40" t="s">
        <v>258</v>
      </c>
      <c r="B37" s="62" t="s">
        <v>431</v>
      </c>
      <c r="C37" s="55" t="s">
        <v>234</v>
      </c>
      <c r="D37" s="55" t="s">
        <v>133</v>
      </c>
      <c r="E37" s="30"/>
      <c r="F37"/>
      <c r="G37"/>
      <c r="H37"/>
      <c r="I37"/>
      <c r="J37"/>
      <c r="K37"/>
      <c r="L37"/>
      <c r="M37"/>
      <c r="N37"/>
      <c r="O37"/>
      <c r="P37"/>
      <c r="Q37"/>
      <c r="R37"/>
    </row>
    <row r="38" spans="1:18" x14ac:dyDescent="0.25">
      <c r="A38" s="40" t="s">
        <v>258</v>
      </c>
      <c r="B38" s="62" t="s">
        <v>432</v>
      </c>
      <c r="C38" s="55" t="s">
        <v>234</v>
      </c>
      <c r="D38" s="55" t="s">
        <v>133</v>
      </c>
      <c r="E38" s="30"/>
      <c r="F38"/>
      <c r="G38"/>
      <c r="H38"/>
      <c r="I38"/>
      <c r="J38"/>
      <c r="K38"/>
      <c r="L38"/>
      <c r="M38"/>
      <c r="N38"/>
      <c r="O38"/>
      <c r="P38"/>
      <c r="Q38"/>
      <c r="R38"/>
    </row>
    <row r="39" spans="1:18" ht="30" x14ac:dyDescent="0.25">
      <c r="A39" s="40" t="s">
        <v>258</v>
      </c>
      <c r="B39" s="62" t="s">
        <v>342</v>
      </c>
      <c r="C39" s="55" t="s">
        <v>234</v>
      </c>
      <c r="D39" s="55" t="s">
        <v>133</v>
      </c>
      <c r="E39" s="30"/>
      <c r="F39"/>
      <c r="G39"/>
      <c r="H39"/>
      <c r="I39"/>
      <c r="J39"/>
      <c r="K39"/>
      <c r="L39"/>
      <c r="M39"/>
      <c r="N39"/>
      <c r="O39"/>
      <c r="P39"/>
      <c r="Q39"/>
      <c r="R39"/>
    </row>
    <row r="40" spans="1:18" ht="30" x14ac:dyDescent="0.25">
      <c r="A40" s="40" t="s">
        <v>258</v>
      </c>
      <c r="B40" s="62" t="s">
        <v>336</v>
      </c>
      <c r="C40" s="55" t="s">
        <v>234</v>
      </c>
      <c r="D40" s="55" t="s">
        <v>133</v>
      </c>
      <c r="E40" s="30"/>
      <c r="F40"/>
      <c r="G40"/>
      <c r="H40"/>
      <c r="I40"/>
      <c r="J40"/>
      <c r="K40"/>
      <c r="L40"/>
      <c r="M40"/>
      <c r="N40"/>
      <c r="O40"/>
      <c r="P40"/>
      <c r="Q40"/>
      <c r="R40"/>
    </row>
    <row r="41" spans="1:18" ht="45" x14ac:dyDescent="0.25">
      <c r="A41" s="40" t="s">
        <v>258</v>
      </c>
      <c r="B41" s="62" t="s">
        <v>433</v>
      </c>
      <c r="C41" s="55" t="s">
        <v>234</v>
      </c>
      <c r="D41" s="55" t="s">
        <v>133</v>
      </c>
      <c r="E41" s="30"/>
      <c r="F41"/>
      <c r="G41"/>
      <c r="H41"/>
      <c r="I41"/>
      <c r="J41"/>
      <c r="K41"/>
      <c r="L41"/>
      <c r="M41"/>
      <c r="N41"/>
      <c r="O41"/>
      <c r="P41"/>
      <c r="Q41"/>
      <c r="R41"/>
    </row>
    <row r="42" spans="1:18" ht="30" x14ac:dyDescent="0.25">
      <c r="A42" s="40" t="s">
        <v>258</v>
      </c>
      <c r="B42" s="62" t="s">
        <v>338</v>
      </c>
      <c r="C42" s="55" t="s">
        <v>234</v>
      </c>
      <c r="D42" s="55" t="s">
        <v>133</v>
      </c>
      <c r="E42" s="30"/>
      <c r="F42"/>
      <c r="G42"/>
      <c r="H42"/>
      <c r="I42"/>
      <c r="J42"/>
      <c r="K42"/>
      <c r="L42"/>
      <c r="M42"/>
      <c r="N42"/>
      <c r="O42"/>
      <c r="P42"/>
      <c r="Q42"/>
      <c r="R42"/>
    </row>
    <row r="43" spans="1:18" x14ac:dyDescent="0.25">
      <c r="A43" s="40" t="s">
        <v>258</v>
      </c>
      <c r="B43" s="33" t="s">
        <v>418</v>
      </c>
      <c r="C43" s="55" t="s">
        <v>234</v>
      </c>
      <c r="D43" s="55" t="s">
        <v>133</v>
      </c>
      <c r="E43" s="30"/>
      <c r="F43"/>
      <c r="G43"/>
      <c r="H43"/>
      <c r="I43"/>
      <c r="J43"/>
      <c r="K43"/>
      <c r="L43"/>
      <c r="M43"/>
      <c r="N43"/>
      <c r="O43"/>
      <c r="P43"/>
      <c r="Q43"/>
      <c r="R43"/>
    </row>
    <row r="44" spans="1:18" ht="30" x14ac:dyDescent="0.25">
      <c r="A44" s="206" t="s">
        <v>258</v>
      </c>
      <c r="B44" s="33" t="s">
        <v>428</v>
      </c>
      <c r="C44" s="55" t="s">
        <v>310</v>
      </c>
      <c r="D44" s="55" t="s">
        <v>133</v>
      </c>
      <c r="E44" s="30"/>
      <c r="F44"/>
      <c r="G44"/>
      <c r="H44"/>
      <c r="I44"/>
      <c r="J44"/>
      <c r="K44"/>
      <c r="L44"/>
      <c r="M44"/>
      <c r="N44"/>
      <c r="O44"/>
      <c r="P44"/>
      <c r="Q44"/>
      <c r="R44"/>
    </row>
    <row r="45" spans="1:18" ht="45" x14ac:dyDescent="0.25">
      <c r="A45" s="40" t="s">
        <v>258</v>
      </c>
      <c r="B45" s="33" t="s">
        <v>349</v>
      </c>
      <c r="C45" s="55" t="s">
        <v>234</v>
      </c>
      <c r="D45" s="55" t="s">
        <v>133</v>
      </c>
      <c r="E45" s="30"/>
      <c r="F45"/>
      <c r="G45"/>
      <c r="H45"/>
      <c r="I45"/>
      <c r="J45"/>
      <c r="K45"/>
      <c r="L45"/>
      <c r="M45"/>
      <c r="N45"/>
      <c r="O45"/>
      <c r="P45"/>
      <c r="Q45"/>
      <c r="R45"/>
    </row>
    <row r="46" spans="1:18" ht="45" x14ac:dyDescent="0.25">
      <c r="A46" s="40" t="s">
        <v>258</v>
      </c>
      <c r="B46" s="33" t="s">
        <v>429</v>
      </c>
      <c r="C46" s="55" t="s">
        <v>310</v>
      </c>
      <c r="D46" s="55" t="s">
        <v>133</v>
      </c>
      <c r="E46" s="30"/>
      <c r="F46"/>
      <c r="G46"/>
      <c r="H46"/>
      <c r="I46"/>
      <c r="J46"/>
      <c r="K46"/>
      <c r="L46"/>
      <c r="M46"/>
      <c r="N46"/>
      <c r="O46"/>
      <c r="P46"/>
      <c r="Q46"/>
      <c r="R46"/>
    </row>
    <row r="47" spans="1:18" x14ac:dyDescent="0.25">
      <c r="A47" s="66" t="s">
        <v>280</v>
      </c>
      <c r="B47" s="194" t="s">
        <v>248</v>
      </c>
      <c r="C47" s="195"/>
      <c r="D47" s="196"/>
      <c r="E47" s="197"/>
      <c r="F47" s="197"/>
      <c r="G47" s="197"/>
      <c r="H47" s="197"/>
      <c r="I47" s="197"/>
      <c r="J47" s="197"/>
      <c r="K47" s="197"/>
      <c r="L47" s="197"/>
      <c r="M47" s="197"/>
      <c r="N47" s="197"/>
      <c r="O47" s="197"/>
      <c r="P47" s="197"/>
      <c r="Q47" s="197"/>
      <c r="R47" s="197"/>
    </row>
    <row r="48" spans="1:18" x14ac:dyDescent="0.25">
      <c r="A48" s="80" t="s">
        <v>280</v>
      </c>
      <c r="B48" s="138" t="s">
        <v>133</v>
      </c>
      <c r="C48" s="198"/>
      <c r="D48" s="197"/>
      <c r="E48" s="197"/>
      <c r="F48" s="197"/>
      <c r="G48" s="197"/>
      <c r="H48" s="197"/>
      <c r="I48" s="197"/>
      <c r="J48" s="197"/>
      <c r="K48" s="197"/>
      <c r="L48" s="197"/>
      <c r="M48" s="197"/>
      <c r="N48" s="197"/>
      <c r="O48" s="197"/>
      <c r="P48" s="197"/>
      <c r="Q48" s="197"/>
      <c r="R48" s="197"/>
    </row>
    <row r="49" spans="1:20" x14ac:dyDescent="0.25">
      <c r="A49" s="45" t="s">
        <v>282</v>
      </c>
      <c r="B49" s="65" t="s">
        <v>283</v>
      </c>
      <c r="C49" s="75" t="s">
        <v>284</v>
      </c>
      <c r="D49" s="75" t="s">
        <v>285</v>
      </c>
      <c r="E49" s="75" t="s">
        <v>286</v>
      </c>
      <c r="F49" s="65" t="s">
        <v>232</v>
      </c>
      <c r="G49" s="65" t="s">
        <v>233</v>
      </c>
      <c r="H49" s="75" t="s">
        <v>287</v>
      </c>
      <c r="I49" s="75" t="s">
        <v>288</v>
      </c>
      <c r="J49" s="75" t="s">
        <v>206</v>
      </c>
      <c r="K49" s="75" t="s">
        <v>289</v>
      </c>
      <c r="L49" s="75" t="s">
        <v>290</v>
      </c>
      <c r="M49" s="75" t="s">
        <v>291</v>
      </c>
      <c r="N49" s="75" t="s">
        <v>292</v>
      </c>
      <c r="O49" s="75" t="s">
        <v>112</v>
      </c>
      <c r="P49" s="75" t="s">
        <v>293</v>
      </c>
      <c r="Q49" s="75" t="s">
        <v>294</v>
      </c>
      <c r="R49" s="75" t="s">
        <v>295</v>
      </c>
      <c r="S49" s="75" t="s">
        <v>296</v>
      </c>
      <c r="T49" s="76" t="s">
        <v>216</v>
      </c>
    </row>
    <row r="50" spans="1:20" x14ac:dyDescent="0.25">
      <c r="A50" s="48" t="s">
        <v>282</v>
      </c>
      <c r="B50" s="44" t="s">
        <v>133</v>
      </c>
      <c r="C50" s="44" t="s">
        <v>133</v>
      </c>
      <c r="D50" s="44" t="s">
        <v>133</v>
      </c>
      <c r="E50" s="44" t="s">
        <v>133</v>
      </c>
      <c r="F50" s="55" t="s">
        <v>133</v>
      </c>
      <c r="G50" s="55" t="s">
        <v>133</v>
      </c>
      <c r="H50" s="44" t="s">
        <v>133</v>
      </c>
      <c r="I50" s="44" t="s">
        <v>133</v>
      </c>
      <c r="J50" s="44" t="s">
        <v>133</v>
      </c>
      <c r="K50" s="44" t="s">
        <v>133</v>
      </c>
      <c r="L50" s="44" t="s">
        <v>133</v>
      </c>
      <c r="M50" s="44" t="s">
        <v>133</v>
      </c>
      <c r="N50" s="44" t="s">
        <v>133</v>
      </c>
      <c r="O50" s="44" t="s">
        <v>133</v>
      </c>
      <c r="P50" s="44" t="s">
        <v>133</v>
      </c>
      <c r="Q50" s="44" t="s">
        <v>133</v>
      </c>
      <c r="R50" s="44" t="s">
        <v>133</v>
      </c>
      <c r="S50" s="44" t="s">
        <v>133</v>
      </c>
      <c r="T50" s="44" t="s">
        <v>133</v>
      </c>
    </row>
    <row r="51" spans="1:20" x14ac:dyDescent="0.25">
      <c r="A51" s="45" t="s">
        <v>297</v>
      </c>
      <c r="B51" s="50" t="s">
        <v>298</v>
      </c>
      <c r="C51" s="195"/>
      <c r="D51"/>
      <c r="E51"/>
      <c r="F51"/>
      <c r="G51"/>
      <c r="H51"/>
      <c r="I51"/>
      <c r="J51"/>
      <c r="K51"/>
      <c r="L51"/>
      <c r="M51"/>
      <c r="N51"/>
      <c r="O51"/>
      <c r="P51"/>
      <c r="Q51"/>
      <c r="R51"/>
      <c r="S51"/>
      <c r="T51"/>
    </row>
    <row r="52" spans="1:20" x14ac:dyDescent="0.25">
      <c r="A52" s="48" t="s">
        <v>297</v>
      </c>
      <c r="B52" s="55" t="s">
        <v>221</v>
      </c>
      <c r="C52" s="198"/>
      <c r="D52" s="47"/>
      <c r="E52" s="47"/>
      <c r="F52" s="47"/>
      <c r="G52"/>
      <c r="H52"/>
      <c r="I52"/>
      <c r="J52"/>
      <c r="K52"/>
      <c r="L52"/>
      <c r="M52"/>
      <c r="N52"/>
      <c r="O52"/>
      <c r="P52"/>
      <c r="Q52"/>
      <c r="R52"/>
      <c r="S52"/>
      <c r="T52"/>
    </row>
    <row r="53" spans="1:20" ht="25.5" x14ac:dyDescent="0.25">
      <c r="A53" s="45" t="s">
        <v>299</v>
      </c>
      <c r="B53" s="50" t="s">
        <v>289</v>
      </c>
      <c r="C53" s="50" t="s">
        <v>290</v>
      </c>
      <c r="D53" s="30"/>
      <c r="E53" s="47"/>
      <c r="F53" s="47"/>
      <c r="G53"/>
      <c r="H53"/>
      <c r="I53"/>
      <c r="J53"/>
      <c r="K53"/>
      <c r="L53"/>
      <c r="M53"/>
      <c r="N53"/>
      <c r="O53"/>
      <c r="P53"/>
      <c r="Q53"/>
      <c r="R53"/>
      <c r="S53"/>
      <c r="T53"/>
    </row>
    <row r="54" spans="1:20" ht="25.5" x14ac:dyDescent="0.25">
      <c r="A54" s="48" t="s">
        <v>299</v>
      </c>
      <c r="B54" s="55" t="s">
        <v>133</v>
      </c>
      <c r="C54" s="55" t="s">
        <v>133</v>
      </c>
      <c r="D54" s="30"/>
      <c r="E54" s="47"/>
      <c r="F54"/>
      <c r="G54"/>
      <c r="H54"/>
      <c r="I54"/>
      <c r="J54"/>
      <c r="K54"/>
      <c r="L54"/>
      <c r="M54"/>
      <c r="N54"/>
      <c r="O54"/>
      <c r="P54"/>
      <c r="Q54"/>
      <c r="R54"/>
      <c r="S54"/>
      <c r="T54"/>
    </row>
    <row r="55" spans="1:20" x14ac:dyDescent="0.25">
      <c r="A55" s="208"/>
      <c r="B55" s="209"/>
      <c r="C55"/>
      <c r="D55"/>
      <c r="E55"/>
      <c r="F55"/>
      <c r="G55"/>
      <c r="H55"/>
      <c r="I55"/>
      <c r="J55"/>
      <c r="K55"/>
      <c r="L55"/>
      <c r="M55"/>
      <c r="N55"/>
      <c r="O55"/>
      <c r="P55"/>
      <c r="Q55"/>
      <c r="R55"/>
      <c r="S55"/>
      <c r="T55"/>
    </row>
    <row r="56" spans="1:20" x14ac:dyDescent="0.25">
      <c r="A56" s="61" t="s">
        <v>229</v>
      </c>
      <c r="B56" s="210" t="s">
        <v>89</v>
      </c>
      <c r="C56" s="211"/>
      <c r="D56" s="212"/>
      <c r="E56" s="212"/>
      <c r="F56" s="213"/>
      <c r="G56"/>
      <c r="H56"/>
      <c r="I56"/>
      <c r="J56"/>
      <c r="K56"/>
      <c r="L56"/>
      <c r="M56"/>
      <c r="N56"/>
      <c r="O56"/>
      <c r="P56"/>
      <c r="Q56"/>
      <c r="R56"/>
      <c r="S56"/>
      <c r="T56"/>
    </row>
    <row r="57" spans="1:20" ht="22.5" x14ac:dyDescent="0.25">
      <c r="A57" s="45" t="s">
        <v>35</v>
      </c>
      <c r="B57" s="50" t="s">
        <v>230</v>
      </c>
      <c r="C57" s="50" t="s">
        <v>102</v>
      </c>
      <c r="D57" s="50" t="s">
        <v>103</v>
      </c>
      <c r="E57" s="50" t="s">
        <v>104</v>
      </c>
      <c r="F57" s="50" t="s">
        <v>231</v>
      </c>
      <c r="G57" s="65" t="s">
        <v>232</v>
      </c>
      <c r="H57" s="65" t="s">
        <v>233</v>
      </c>
      <c r="I57"/>
      <c r="J57"/>
      <c r="K57"/>
      <c r="L57"/>
      <c r="M57"/>
      <c r="N57"/>
      <c r="O57"/>
      <c r="P57"/>
      <c r="Q57"/>
      <c r="R57"/>
      <c r="S57"/>
      <c r="T57"/>
    </row>
    <row r="58" spans="1:20" ht="30" x14ac:dyDescent="0.25">
      <c r="A58" s="48" t="s">
        <v>35</v>
      </c>
      <c r="B58" s="214" t="s">
        <v>367</v>
      </c>
      <c r="C58" s="214" t="s">
        <v>368</v>
      </c>
      <c r="D58" s="214" t="s">
        <v>434</v>
      </c>
      <c r="E58" s="214" t="s">
        <v>332</v>
      </c>
      <c r="F58" s="214" t="s">
        <v>133</v>
      </c>
      <c r="G58" s="55" t="s">
        <v>133</v>
      </c>
      <c r="H58" s="55" t="s">
        <v>133</v>
      </c>
      <c r="I58"/>
      <c r="J58"/>
      <c r="K58"/>
      <c r="L58"/>
      <c r="M58"/>
      <c r="N58"/>
      <c r="O58"/>
      <c r="P58"/>
      <c r="Q58"/>
      <c r="R58"/>
      <c r="S58"/>
      <c r="T58"/>
    </row>
    <row r="59" spans="1:20" ht="22.5" x14ac:dyDescent="0.25">
      <c r="A59" s="66" t="s">
        <v>236</v>
      </c>
      <c r="B59" s="215" t="s">
        <v>237</v>
      </c>
      <c r="C59" s="215" t="s">
        <v>238</v>
      </c>
      <c r="D59" s="215" t="s">
        <v>239</v>
      </c>
      <c r="E59" s="53" t="s">
        <v>240</v>
      </c>
      <c r="F59" s="215" t="s">
        <v>241</v>
      </c>
      <c r="G59" s="215" t="s">
        <v>106</v>
      </c>
      <c r="H59" s="215" t="s">
        <v>107</v>
      </c>
      <c r="I59" s="215" t="s">
        <v>108</v>
      </c>
      <c r="J59" s="50" t="s">
        <v>242</v>
      </c>
      <c r="K59" s="65" t="s">
        <v>232</v>
      </c>
      <c r="L59" s="65" t="s">
        <v>233</v>
      </c>
      <c r="M59"/>
      <c r="N59"/>
      <c r="O59"/>
      <c r="P59"/>
      <c r="Q59"/>
      <c r="R59"/>
      <c r="S59"/>
      <c r="T59"/>
    </row>
    <row r="60" spans="1:20" ht="30" x14ac:dyDescent="0.25">
      <c r="A60" s="59" t="s">
        <v>236</v>
      </c>
      <c r="B60" s="214" t="s">
        <v>255</v>
      </c>
      <c r="C60" s="214" t="s">
        <v>133</v>
      </c>
      <c r="D60" s="214" t="s">
        <v>133</v>
      </c>
      <c r="E60" s="204" t="s">
        <v>133</v>
      </c>
      <c r="F60" s="214" t="s">
        <v>367</v>
      </c>
      <c r="G60" s="214" t="s">
        <v>368</v>
      </c>
      <c r="H60" s="214" t="s">
        <v>368</v>
      </c>
      <c r="I60" s="214" t="s">
        <v>366</v>
      </c>
      <c r="J60" s="55" t="s">
        <v>133</v>
      </c>
      <c r="K60" s="55" t="s">
        <v>133</v>
      </c>
      <c r="L60" s="55" t="s">
        <v>133</v>
      </c>
      <c r="M60"/>
      <c r="N60"/>
      <c r="O60"/>
      <c r="P60"/>
      <c r="Q60"/>
      <c r="R60"/>
      <c r="S60"/>
      <c r="T60"/>
    </row>
    <row r="61" spans="1:20" ht="22.5" x14ac:dyDescent="0.25">
      <c r="A61" s="42" t="s">
        <v>246</v>
      </c>
      <c r="B61" s="46" t="s">
        <v>237</v>
      </c>
      <c r="C61" s="50" t="s">
        <v>238</v>
      </c>
      <c r="D61" s="50" t="s">
        <v>241</v>
      </c>
      <c r="E61" s="65" t="s">
        <v>232</v>
      </c>
      <c r="F61" s="65" t="s">
        <v>233</v>
      </c>
      <c r="G61" s="47"/>
      <c r="H61" s="47"/>
      <c r="I61"/>
      <c r="J61"/>
      <c r="K61"/>
      <c r="L61"/>
      <c r="M61"/>
      <c r="N61"/>
      <c r="O61"/>
      <c r="P61"/>
      <c r="Q61"/>
      <c r="R61"/>
      <c r="S61"/>
      <c r="T61"/>
    </row>
    <row r="62" spans="1:20" x14ac:dyDescent="0.25">
      <c r="A62" s="43" t="s">
        <v>246</v>
      </c>
      <c r="B62" s="49" t="s">
        <v>133</v>
      </c>
      <c r="C62" s="55" t="s">
        <v>133</v>
      </c>
      <c r="D62" s="55" t="s">
        <v>133</v>
      </c>
      <c r="E62" s="55" t="s">
        <v>133</v>
      </c>
      <c r="F62" s="55" t="s">
        <v>133</v>
      </c>
      <c r="G62" s="47"/>
      <c r="H62" s="47"/>
      <c r="I62"/>
      <c r="J62"/>
      <c r="K62"/>
      <c r="L62"/>
      <c r="M62"/>
      <c r="N62"/>
      <c r="O62"/>
      <c r="P62"/>
      <c r="Q62"/>
      <c r="R62"/>
      <c r="S62"/>
      <c r="T62"/>
    </row>
    <row r="63" spans="1:20" ht="22.5" x14ac:dyDescent="0.25">
      <c r="A63" s="42" t="s">
        <v>247</v>
      </c>
      <c r="B63" s="46" t="s">
        <v>248</v>
      </c>
      <c r="C63" s="50" t="s">
        <v>249</v>
      </c>
      <c r="D63" s="50" t="s">
        <v>250</v>
      </c>
      <c r="E63" s="50" t="s">
        <v>251</v>
      </c>
      <c r="F63" s="50" t="s">
        <v>252</v>
      </c>
      <c r="G63" s="189" t="s">
        <v>253</v>
      </c>
      <c r="H63"/>
      <c r="I63"/>
      <c r="J63"/>
      <c r="K63"/>
      <c r="L63"/>
      <c r="M63"/>
      <c r="N63"/>
      <c r="O63"/>
      <c r="P63"/>
      <c r="Q63"/>
      <c r="R63"/>
      <c r="S63"/>
      <c r="T63"/>
    </row>
    <row r="64" spans="1:20" ht="30" x14ac:dyDescent="0.25">
      <c r="A64" s="40" t="s">
        <v>247</v>
      </c>
      <c r="B64" s="62" t="s">
        <v>424</v>
      </c>
      <c r="C64" s="55" t="s">
        <v>234</v>
      </c>
      <c r="D64" s="55" t="s">
        <v>425</v>
      </c>
      <c r="E64" s="55" t="s">
        <v>133</v>
      </c>
      <c r="F64" s="205">
        <v>0.5</v>
      </c>
      <c r="G64" s="193" t="s">
        <v>243</v>
      </c>
      <c r="H64"/>
      <c r="I64"/>
      <c r="J64"/>
      <c r="K64"/>
      <c r="L64"/>
      <c r="M64"/>
      <c r="N64"/>
      <c r="O64"/>
      <c r="P64"/>
      <c r="Q64"/>
      <c r="R64"/>
      <c r="S64"/>
      <c r="T64"/>
    </row>
    <row r="65" spans="1:7" x14ac:dyDescent="0.25">
      <c r="A65" s="40" t="s">
        <v>247</v>
      </c>
      <c r="B65" s="62" t="s">
        <v>426</v>
      </c>
      <c r="C65" s="55" t="s">
        <v>425</v>
      </c>
      <c r="D65" s="55" t="s">
        <v>133</v>
      </c>
      <c r="E65" s="55" t="s">
        <v>133</v>
      </c>
      <c r="F65" s="205">
        <v>1</v>
      </c>
      <c r="G65" s="193" t="s">
        <v>243</v>
      </c>
    </row>
    <row r="66" spans="1:7" ht="30" x14ac:dyDescent="0.25">
      <c r="A66" s="40" t="s">
        <v>247</v>
      </c>
      <c r="B66" s="62" t="s">
        <v>427</v>
      </c>
      <c r="C66" s="55" t="s">
        <v>425</v>
      </c>
      <c r="D66" s="55" t="s">
        <v>133</v>
      </c>
      <c r="E66" s="55" t="s">
        <v>133</v>
      </c>
      <c r="F66" s="205">
        <v>1</v>
      </c>
      <c r="G66" s="193" t="s">
        <v>243</v>
      </c>
    </row>
    <row r="67" spans="1:7" ht="30" x14ac:dyDescent="0.25">
      <c r="A67" s="40" t="s">
        <v>247</v>
      </c>
      <c r="B67" s="62" t="s">
        <v>336</v>
      </c>
      <c r="C67" s="55" t="s">
        <v>330</v>
      </c>
      <c r="D67" s="55" t="s">
        <v>304</v>
      </c>
      <c r="E67" s="55" t="s">
        <v>133</v>
      </c>
      <c r="F67" s="205">
        <v>0.5</v>
      </c>
      <c r="G67" s="193" t="s">
        <v>243</v>
      </c>
    </row>
    <row r="68" spans="1:7" ht="30" x14ac:dyDescent="0.25">
      <c r="A68" s="40" t="s">
        <v>247</v>
      </c>
      <c r="B68" s="33" t="s">
        <v>338</v>
      </c>
      <c r="C68" s="55" t="s">
        <v>330</v>
      </c>
      <c r="D68" s="55" t="s">
        <v>223</v>
      </c>
      <c r="E68" s="55" t="s">
        <v>133</v>
      </c>
      <c r="F68" s="205">
        <v>0.5</v>
      </c>
      <c r="G68" s="193" t="s">
        <v>243</v>
      </c>
    </row>
    <row r="69" spans="1:7" ht="30" x14ac:dyDescent="0.25">
      <c r="A69" s="206" t="s">
        <v>247</v>
      </c>
      <c r="B69" s="33" t="s">
        <v>428</v>
      </c>
      <c r="C69" s="55" t="s">
        <v>265</v>
      </c>
      <c r="D69" s="55" t="s">
        <v>133</v>
      </c>
      <c r="E69" s="55" t="s">
        <v>133</v>
      </c>
      <c r="F69" s="205">
        <v>0.5</v>
      </c>
      <c r="G69" s="193" t="s">
        <v>243</v>
      </c>
    </row>
    <row r="70" spans="1:7" ht="45" x14ac:dyDescent="0.25">
      <c r="A70" s="43" t="s">
        <v>247</v>
      </c>
      <c r="B70" s="33" t="s">
        <v>429</v>
      </c>
      <c r="C70" s="55" t="s">
        <v>265</v>
      </c>
      <c r="D70" s="55" t="s">
        <v>133</v>
      </c>
      <c r="E70" s="55" t="s">
        <v>133</v>
      </c>
      <c r="F70" s="205">
        <v>1</v>
      </c>
      <c r="G70" s="193" t="s">
        <v>243</v>
      </c>
    </row>
    <row r="71" spans="1:7" ht="22.5" x14ac:dyDescent="0.25">
      <c r="A71" s="42" t="s">
        <v>258</v>
      </c>
      <c r="B71" s="50" t="s">
        <v>248</v>
      </c>
      <c r="C71" s="50" t="s">
        <v>249</v>
      </c>
      <c r="D71" s="50" t="s">
        <v>250</v>
      </c>
      <c r="E71" s="34"/>
      <c r="F71" s="203"/>
      <c r="G71"/>
    </row>
    <row r="72" spans="1:7" ht="30" x14ac:dyDescent="0.25">
      <c r="A72" s="40" t="s">
        <v>258</v>
      </c>
      <c r="B72" s="33" t="s">
        <v>424</v>
      </c>
      <c r="C72" s="55" t="s">
        <v>234</v>
      </c>
      <c r="D72" s="55" t="s">
        <v>425</v>
      </c>
      <c r="E72" s="30"/>
      <c r="F72"/>
      <c r="G72"/>
    </row>
    <row r="73" spans="1:7" ht="30" x14ac:dyDescent="0.25">
      <c r="A73" s="40" t="s">
        <v>258</v>
      </c>
      <c r="B73" s="33" t="s">
        <v>430</v>
      </c>
      <c r="C73" s="55" t="s">
        <v>234</v>
      </c>
      <c r="D73" s="55" t="s">
        <v>133</v>
      </c>
      <c r="E73" s="30"/>
      <c r="F73"/>
      <c r="G73"/>
    </row>
    <row r="74" spans="1:7" x14ac:dyDescent="0.25">
      <c r="A74" s="40" t="s">
        <v>258</v>
      </c>
      <c r="B74" s="33" t="s">
        <v>426</v>
      </c>
      <c r="C74" s="55" t="s">
        <v>234</v>
      </c>
      <c r="D74" s="55" t="s">
        <v>133</v>
      </c>
      <c r="E74" s="30"/>
      <c r="F74"/>
      <c r="G74"/>
    </row>
    <row r="75" spans="1:7" ht="30" x14ac:dyDescent="0.25">
      <c r="A75" s="40" t="s">
        <v>258</v>
      </c>
      <c r="B75" s="33" t="s">
        <v>427</v>
      </c>
      <c r="C75" s="55" t="s">
        <v>234</v>
      </c>
      <c r="D75" s="55" t="s">
        <v>133</v>
      </c>
      <c r="E75" s="30"/>
      <c r="F75"/>
      <c r="G75"/>
    </row>
    <row r="76" spans="1:7" ht="45" x14ac:dyDescent="0.25">
      <c r="A76" s="40" t="s">
        <v>258</v>
      </c>
      <c r="B76" s="33" t="s">
        <v>431</v>
      </c>
      <c r="C76" s="55" t="s">
        <v>234</v>
      </c>
      <c r="D76" s="55" t="s">
        <v>133</v>
      </c>
      <c r="E76" s="30"/>
      <c r="F76"/>
      <c r="G76"/>
    </row>
    <row r="77" spans="1:7" x14ac:dyDescent="0.25">
      <c r="A77" s="40" t="s">
        <v>258</v>
      </c>
      <c r="B77" s="33" t="s">
        <v>432</v>
      </c>
      <c r="C77" s="55" t="s">
        <v>234</v>
      </c>
      <c r="D77" s="55" t="s">
        <v>133</v>
      </c>
      <c r="E77" s="30"/>
      <c r="F77"/>
      <c r="G77"/>
    </row>
    <row r="78" spans="1:7" ht="30" x14ac:dyDescent="0.25">
      <c r="A78" s="40" t="s">
        <v>258</v>
      </c>
      <c r="B78" s="33" t="s">
        <v>342</v>
      </c>
      <c r="C78" s="55" t="s">
        <v>234</v>
      </c>
      <c r="D78" s="55" t="s">
        <v>133</v>
      </c>
      <c r="E78" s="30"/>
      <c r="F78"/>
      <c r="G78"/>
    </row>
    <row r="79" spans="1:7" ht="30" x14ac:dyDescent="0.25">
      <c r="A79" s="40" t="s">
        <v>258</v>
      </c>
      <c r="B79" s="33" t="s">
        <v>336</v>
      </c>
      <c r="C79" s="55" t="s">
        <v>234</v>
      </c>
      <c r="D79" s="55" t="s">
        <v>133</v>
      </c>
      <c r="E79" s="30"/>
      <c r="F79"/>
      <c r="G79"/>
    </row>
    <row r="80" spans="1:7" ht="45" x14ac:dyDescent="0.25">
      <c r="A80" s="40" t="s">
        <v>258</v>
      </c>
      <c r="B80" s="33" t="s">
        <v>433</v>
      </c>
      <c r="C80" s="55" t="s">
        <v>234</v>
      </c>
      <c r="D80" s="55" t="s">
        <v>133</v>
      </c>
      <c r="E80" s="30"/>
      <c r="F80"/>
      <c r="G80"/>
    </row>
    <row r="81" spans="1:20" ht="30" x14ac:dyDescent="0.25">
      <c r="A81" s="40" t="s">
        <v>258</v>
      </c>
      <c r="B81" s="33" t="s">
        <v>338</v>
      </c>
      <c r="C81" s="55" t="s">
        <v>234</v>
      </c>
      <c r="D81" s="55" t="s">
        <v>133</v>
      </c>
      <c r="E81" s="30"/>
      <c r="F81"/>
      <c r="G81"/>
      <c r="H81"/>
      <c r="I81"/>
      <c r="J81"/>
      <c r="K81"/>
      <c r="L81"/>
      <c r="M81"/>
      <c r="N81"/>
      <c r="O81"/>
      <c r="P81"/>
      <c r="Q81"/>
      <c r="R81"/>
      <c r="S81"/>
      <c r="T81"/>
    </row>
    <row r="82" spans="1:20" x14ac:dyDescent="0.25">
      <c r="A82" s="40" t="s">
        <v>258</v>
      </c>
      <c r="B82" s="79" t="s">
        <v>418</v>
      </c>
      <c r="C82" s="55" t="s">
        <v>234</v>
      </c>
      <c r="D82" s="55" t="s">
        <v>133</v>
      </c>
      <c r="E82" s="30"/>
      <c r="F82"/>
      <c r="G82"/>
      <c r="H82"/>
      <c r="I82"/>
      <c r="J82"/>
      <c r="K82"/>
      <c r="L82"/>
      <c r="M82"/>
      <c r="N82"/>
      <c r="O82"/>
      <c r="P82"/>
      <c r="Q82"/>
      <c r="R82"/>
      <c r="S82"/>
      <c r="T82"/>
    </row>
    <row r="83" spans="1:20" ht="30" x14ac:dyDescent="0.25">
      <c r="A83" s="206" t="s">
        <v>258</v>
      </c>
      <c r="B83" s="33" t="s">
        <v>428</v>
      </c>
      <c r="C83" s="55" t="s">
        <v>310</v>
      </c>
      <c r="D83" s="55" t="s">
        <v>133</v>
      </c>
      <c r="E83" s="30"/>
      <c r="F83"/>
      <c r="G83"/>
      <c r="H83"/>
      <c r="I83"/>
      <c r="J83"/>
      <c r="K83"/>
      <c r="L83"/>
      <c r="M83"/>
      <c r="N83"/>
      <c r="O83"/>
      <c r="P83"/>
      <c r="Q83"/>
      <c r="R83"/>
      <c r="S83"/>
      <c r="T83"/>
    </row>
    <row r="84" spans="1:20" ht="45" x14ac:dyDescent="0.25">
      <c r="A84" s="40" t="s">
        <v>258</v>
      </c>
      <c r="B84" s="33" t="s">
        <v>349</v>
      </c>
      <c r="C84" s="55" t="s">
        <v>234</v>
      </c>
      <c r="D84" s="55" t="s">
        <v>133</v>
      </c>
      <c r="E84" s="30"/>
      <c r="F84"/>
      <c r="G84"/>
      <c r="H84"/>
      <c r="I84"/>
      <c r="J84"/>
      <c r="K84"/>
      <c r="L84"/>
      <c r="M84"/>
      <c r="N84"/>
      <c r="O84"/>
      <c r="P84"/>
      <c r="Q84"/>
      <c r="R84"/>
      <c r="S84"/>
      <c r="T84"/>
    </row>
    <row r="85" spans="1:20" ht="45" x14ac:dyDescent="0.25">
      <c r="A85" s="40" t="s">
        <v>258</v>
      </c>
      <c r="B85" s="33" t="s">
        <v>429</v>
      </c>
      <c r="C85" s="55" t="s">
        <v>310</v>
      </c>
      <c r="D85" s="55" t="s">
        <v>133</v>
      </c>
      <c r="E85" s="30"/>
      <c r="F85"/>
      <c r="G85"/>
      <c r="H85"/>
      <c r="I85"/>
      <c r="J85"/>
      <c r="K85"/>
      <c r="L85"/>
      <c r="M85"/>
      <c r="N85"/>
      <c r="O85"/>
      <c r="P85"/>
      <c r="Q85"/>
      <c r="R85"/>
      <c r="S85"/>
      <c r="T85"/>
    </row>
    <row r="86" spans="1:20" x14ac:dyDescent="0.25">
      <c r="A86" s="66" t="s">
        <v>280</v>
      </c>
      <c r="B86" s="194" t="s">
        <v>248</v>
      </c>
      <c r="C86" s="195"/>
      <c r="D86" s="196"/>
      <c r="E86" s="197"/>
      <c r="F86" s="197"/>
      <c r="G86" s="197"/>
      <c r="H86" s="197"/>
      <c r="I86" s="197"/>
      <c r="J86" s="197"/>
      <c r="K86" s="197"/>
      <c r="L86" s="197"/>
      <c r="M86" s="197"/>
      <c r="N86" s="197"/>
      <c r="O86" s="197"/>
      <c r="P86" s="197"/>
      <c r="Q86" s="197"/>
      <c r="R86" s="197"/>
      <c r="S86"/>
      <c r="T86"/>
    </row>
    <row r="87" spans="1:20" x14ac:dyDescent="0.25">
      <c r="A87" s="80" t="s">
        <v>280</v>
      </c>
      <c r="B87" s="138" t="s">
        <v>133</v>
      </c>
      <c r="C87" s="198"/>
      <c r="D87" s="197"/>
      <c r="E87" s="197"/>
      <c r="F87" s="197"/>
      <c r="G87" s="197"/>
      <c r="H87" s="197"/>
      <c r="I87" s="197"/>
      <c r="J87" s="197"/>
      <c r="K87" s="197"/>
      <c r="L87" s="197"/>
      <c r="M87" s="197"/>
      <c r="N87" s="197"/>
      <c r="O87" s="197"/>
      <c r="P87" s="197"/>
      <c r="Q87" s="197"/>
      <c r="R87" s="197"/>
      <c r="S87"/>
      <c r="T87"/>
    </row>
    <row r="88" spans="1:20" x14ac:dyDescent="0.25">
      <c r="A88" s="45" t="s">
        <v>282</v>
      </c>
      <c r="B88" s="65" t="s">
        <v>283</v>
      </c>
      <c r="C88" s="75" t="s">
        <v>284</v>
      </c>
      <c r="D88" s="75" t="s">
        <v>285</v>
      </c>
      <c r="E88" s="75" t="s">
        <v>286</v>
      </c>
      <c r="F88" s="65" t="s">
        <v>232</v>
      </c>
      <c r="G88" s="65" t="s">
        <v>233</v>
      </c>
      <c r="H88" s="75" t="s">
        <v>287</v>
      </c>
      <c r="I88" s="75" t="s">
        <v>288</v>
      </c>
      <c r="J88" s="75" t="s">
        <v>206</v>
      </c>
      <c r="K88" s="75" t="s">
        <v>289</v>
      </c>
      <c r="L88" s="75" t="s">
        <v>290</v>
      </c>
      <c r="M88" s="75" t="s">
        <v>291</v>
      </c>
      <c r="N88" s="75" t="s">
        <v>292</v>
      </c>
      <c r="O88" s="75" t="s">
        <v>112</v>
      </c>
      <c r="P88" s="75" t="s">
        <v>293</v>
      </c>
      <c r="Q88" s="75" t="s">
        <v>294</v>
      </c>
      <c r="R88" s="75" t="s">
        <v>295</v>
      </c>
      <c r="S88" s="75" t="s">
        <v>296</v>
      </c>
      <c r="T88" s="76" t="s">
        <v>216</v>
      </c>
    </row>
    <row r="89" spans="1:20" x14ac:dyDescent="0.25">
      <c r="A89" s="48" t="s">
        <v>282</v>
      </c>
      <c r="B89" s="44" t="s">
        <v>133</v>
      </c>
      <c r="C89" s="44" t="s">
        <v>133</v>
      </c>
      <c r="D89" s="44" t="s">
        <v>133</v>
      </c>
      <c r="E89" s="44" t="s">
        <v>133</v>
      </c>
      <c r="F89" s="55" t="s">
        <v>133</v>
      </c>
      <c r="G89" s="55" t="s">
        <v>133</v>
      </c>
      <c r="H89" s="44" t="s">
        <v>133</v>
      </c>
      <c r="I89" s="44" t="s">
        <v>133</v>
      </c>
      <c r="J89" s="44" t="s">
        <v>133</v>
      </c>
      <c r="K89" s="44" t="s">
        <v>133</v>
      </c>
      <c r="L89" s="44" t="s">
        <v>133</v>
      </c>
      <c r="M89" s="44" t="s">
        <v>133</v>
      </c>
      <c r="N89" s="44" t="s">
        <v>133</v>
      </c>
      <c r="O89" s="44" t="s">
        <v>133</v>
      </c>
      <c r="P89" s="44" t="s">
        <v>133</v>
      </c>
      <c r="Q89" s="44" t="s">
        <v>133</v>
      </c>
      <c r="R89" s="44" t="s">
        <v>133</v>
      </c>
      <c r="S89" s="44" t="s">
        <v>133</v>
      </c>
      <c r="T89" s="44" t="s">
        <v>133</v>
      </c>
    </row>
    <row r="90" spans="1:20" x14ac:dyDescent="0.25">
      <c r="A90" s="45" t="s">
        <v>297</v>
      </c>
      <c r="B90" s="50" t="s">
        <v>298</v>
      </c>
      <c r="C90" s="195"/>
      <c r="D90"/>
      <c r="E90"/>
      <c r="F90"/>
      <c r="G90"/>
      <c r="H90"/>
      <c r="I90"/>
      <c r="J90"/>
      <c r="K90"/>
      <c r="L90"/>
      <c r="M90"/>
      <c r="N90"/>
      <c r="O90"/>
      <c r="P90"/>
      <c r="Q90"/>
      <c r="R90"/>
      <c r="S90"/>
      <c r="T90"/>
    </row>
    <row r="91" spans="1:20" x14ac:dyDescent="0.25">
      <c r="A91" s="48" t="s">
        <v>297</v>
      </c>
      <c r="B91" s="55" t="s">
        <v>221</v>
      </c>
      <c r="C91" s="198"/>
      <c r="D91" s="47"/>
      <c r="E91" s="47"/>
      <c r="F91" s="47"/>
      <c r="G91"/>
      <c r="H91"/>
      <c r="I91"/>
      <c r="J91"/>
      <c r="K91"/>
      <c r="L91"/>
      <c r="M91"/>
      <c r="N91"/>
      <c r="O91"/>
      <c r="P91"/>
      <c r="Q91"/>
      <c r="R91"/>
      <c r="S91"/>
      <c r="T91"/>
    </row>
    <row r="92" spans="1:20" ht="25.5" x14ac:dyDescent="0.25">
      <c r="A92" s="45" t="s">
        <v>299</v>
      </c>
      <c r="B92" s="50" t="s">
        <v>289</v>
      </c>
      <c r="C92" s="50" t="s">
        <v>290</v>
      </c>
      <c r="D92" s="30"/>
      <c r="E92" s="47"/>
      <c r="F92" s="47"/>
      <c r="G92"/>
      <c r="H92"/>
      <c r="I92"/>
      <c r="J92"/>
      <c r="K92"/>
      <c r="L92"/>
      <c r="M92"/>
      <c r="N92"/>
      <c r="O92"/>
      <c r="P92"/>
      <c r="Q92"/>
      <c r="R92"/>
      <c r="S92"/>
      <c r="T92"/>
    </row>
    <row r="93" spans="1:20" ht="25.5" x14ac:dyDescent="0.25">
      <c r="A93" s="48" t="s">
        <v>299</v>
      </c>
      <c r="B93" s="55" t="s">
        <v>133</v>
      </c>
      <c r="C93" s="55" t="s">
        <v>133</v>
      </c>
      <c r="D93" s="30"/>
      <c r="E93" s="47"/>
      <c r="F93"/>
      <c r="G93"/>
      <c r="H93"/>
      <c r="I93"/>
      <c r="J93"/>
      <c r="K93"/>
      <c r="L93"/>
      <c r="M93"/>
      <c r="N93"/>
      <c r="O93"/>
      <c r="P93"/>
      <c r="Q93"/>
      <c r="R93"/>
      <c r="S93"/>
      <c r="T93"/>
    </row>
    <row r="94" spans="1:20" x14ac:dyDescent="0.25">
      <c r="A94" s="64"/>
      <c r="B94" s="78"/>
      <c r="C94"/>
      <c r="D94"/>
      <c r="E94"/>
      <c r="F94"/>
      <c r="G94"/>
      <c r="H94"/>
      <c r="I94"/>
      <c r="J94"/>
      <c r="K94"/>
      <c r="L94"/>
      <c r="M94"/>
      <c r="N94"/>
      <c r="O94"/>
      <c r="P94"/>
      <c r="Q94"/>
      <c r="R94"/>
      <c r="S94"/>
      <c r="T94"/>
    </row>
    <row r="95" spans="1:20" x14ac:dyDescent="0.25">
      <c r="A95" s="61" t="s">
        <v>229</v>
      </c>
      <c r="B95" s="210" t="s">
        <v>305</v>
      </c>
      <c r="C95" s="216"/>
      <c r="D95" s="212"/>
      <c r="E95" s="212"/>
      <c r="F95" s="212"/>
      <c r="G95"/>
      <c r="H95"/>
      <c r="I95"/>
      <c r="J95"/>
      <c r="K95"/>
      <c r="L95"/>
      <c r="M95"/>
      <c r="N95"/>
      <c r="O95"/>
      <c r="P95"/>
      <c r="Q95"/>
      <c r="R95"/>
      <c r="S95"/>
      <c r="T95"/>
    </row>
    <row r="96" spans="1:20" ht="22.5" x14ac:dyDescent="0.25">
      <c r="A96" s="45" t="s">
        <v>35</v>
      </c>
      <c r="B96" s="50" t="s">
        <v>230</v>
      </c>
      <c r="C96" s="50" t="s">
        <v>102</v>
      </c>
      <c r="D96" s="50" t="s">
        <v>103</v>
      </c>
      <c r="E96" s="50" t="s">
        <v>104</v>
      </c>
      <c r="F96" s="50" t="s">
        <v>231</v>
      </c>
      <c r="G96" s="65" t="s">
        <v>232</v>
      </c>
      <c r="H96" s="65" t="s">
        <v>233</v>
      </c>
      <c r="I96"/>
      <c r="J96"/>
      <c r="K96"/>
      <c r="L96"/>
      <c r="M96"/>
      <c r="N96"/>
      <c r="O96"/>
      <c r="P96"/>
      <c r="Q96"/>
      <c r="R96"/>
      <c r="S96"/>
      <c r="T96"/>
    </row>
    <row r="97" spans="1:12" ht="30" x14ac:dyDescent="0.25">
      <c r="A97" s="83" t="s">
        <v>35</v>
      </c>
      <c r="B97" s="55" t="s">
        <v>435</v>
      </c>
      <c r="C97" s="55" t="s">
        <v>436</v>
      </c>
      <c r="D97" s="55" t="s">
        <v>235</v>
      </c>
      <c r="E97" s="55" t="s">
        <v>375</v>
      </c>
      <c r="F97" s="55" t="s">
        <v>133</v>
      </c>
      <c r="G97" s="55" t="s">
        <v>133</v>
      </c>
      <c r="H97" s="55" t="s">
        <v>133</v>
      </c>
      <c r="I97"/>
      <c r="J97"/>
      <c r="K97"/>
      <c r="L97"/>
    </row>
    <row r="98" spans="1:12" ht="22.5" x14ac:dyDescent="0.25">
      <c r="A98" s="66" t="s">
        <v>236</v>
      </c>
      <c r="B98" s="46" t="s">
        <v>237</v>
      </c>
      <c r="C98" s="50" t="s">
        <v>238</v>
      </c>
      <c r="D98" s="50" t="s">
        <v>239</v>
      </c>
      <c r="E98" s="53" t="s">
        <v>240</v>
      </c>
      <c r="F98" s="50" t="s">
        <v>241</v>
      </c>
      <c r="G98" s="50" t="s">
        <v>106</v>
      </c>
      <c r="H98" s="50" t="s">
        <v>107</v>
      </c>
      <c r="I98" s="50" t="s">
        <v>108</v>
      </c>
      <c r="J98" s="50" t="s">
        <v>242</v>
      </c>
      <c r="K98" s="65" t="s">
        <v>232</v>
      </c>
      <c r="L98" s="65" t="s">
        <v>233</v>
      </c>
    </row>
    <row r="99" spans="1:12" ht="30" x14ac:dyDescent="0.25">
      <c r="A99" s="80" t="s">
        <v>236</v>
      </c>
      <c r="B99" s="49" t="s">
        <v>255</v>
      </c>
      <c r="C99" s="55" t="s">
        <v>133</v>
      </c>
      <c r="D99" s="55" t="s">
        <v>133</v>
      </c>
      <c r="E99" s="204" t="s">
        <v>133</v>
      </c>
      <c r="F99" s="55" t="s">
        <v>306</v>
      </c>
      <c r="G99" s="55" t="s">
        <v>303</v>
      </c>
      <c r="H99" s="55" t="s">
        <v>303</v>
      </c>
      <c r="I99" s="55" t="s">
        <v>437</v>
      </c>
      <c r="J99" s="55" t="s">
        <v>133</v>
      </c>
      <c r="K99" s="55" t="s">
        <v>133</v>
      </c>
      <c r="L99" s="55" t="s">
        <v>133</v>
      </c>
    </row>
    <row r="100" spans="1:12" x14ac:dyDescent="0.25">
      <c r="A100" s="59" t="s">
        <v>236</v>
      </c>
      <c r="B100" s="49" t="s">
        <v>243</v>
      </c>
      <c r="C100" s="55">
        <v>1</v>
      </c>
      <c r="D100" s="55" t="s">
        <v>133</v>
      </c>
      <c r="E100" s="204" t="s">
        <v>133</v>
      </c>
      <c r="F100" s="55" t="s">
        <v>438</v>
      </c>
      <c r="G100" s="55" t="s">
        <v>439</v>
      </c>
      <c r="H100" s="55" t="s">
        <v>133</v>
      </c>
      <c r="I100" s="55" t="s">
        <v>133</v>
      </c>
      <c r="J100" s="55" t="s">
        <v>133</v>
      </c>
      <c r="K100" s="55" t="s">
        <v>133</v>
      </c>
      <c r="L100" s="55" t="s">
        <v>133</v>
      </c>
    </row>
    <row r="101" spans="1:12" ht="22.5" x14ac:dyDescent="0.25">
      <c r="A101" s="42" t="s">
        <v>246</v>
      </c>
      <c r="B101" s="46" t="s">
        <v>237</v>
      </c>
      <c r="C101" s="50" t="s">
        <v>238</v>
      </c>
      <c r="D101" s="50" t="s">
        <v>241</v>
      </c>
      <c r="E101" s="65" t="s">
        <v>232</v>
      </c>
      <c r="F101" s="65" t="s">
        <v>233</v>
      </c>
      <c r="G101" s="47"/>
      <c r="H101" s="47"/>
      <c r="I101"/>
      <c r="J101"/>
      <c r="K101"/>
      <c r="L101"/>
    </row>
    <row r="102" spans="1:12" x14ac:dyDescent="0.25">
      <c r="A102" s="43" t="s">
        <v>246</v>
      </c>
      <c r="B102" s="49" t="s">
        <v>133</v>
      </c>
      <c r="C102" s="55" t="s">
        <v>133</v>
      </c>
      <c r="D102" s="55" t="s">
        <v>133</v>
      </c>
      <c r="E102" s="55" t="s">
        <v>133</v>
      </c>
      <c r="F102" s="55" t="s">
        <v>133</v>
      </c>
      <c r="G102" s="47"/>
      <c r="H102" s="47"/>
      <c r="I102"/>
      <c r="J102"/>
      <c r="K102"/>
      <c r="L102"/>
    </row>
    <row r="103" spans="1:12" ht="22.5" x14ac:dyDescent="0.25">
      <c r="A103" s="42" t="s">
        <v>247</v>
      </c>
      <c r="B103" s="50" t="s">
        <v>248</v>
      </c>
      <c r="C103" s="50" t="s">
        <v>249</v>
      </c>
      <c r="D103" s="50" t="s">
        <v>250</v>
      </c>
      <c r="E103" s="50" t="s">
        <v>251</v>
      </c>
      <c r="F103" s="50" t="s">
        <v>252</v>
      </c>
      <c r="G103" s="189" t="s">
        <v>253</v>
      </c>
      <c r="H103"/>
      <c r="I103"/>
      <c r="J103"/>
      <c r="K103"/>
      <c r="L103"/>
    </row>
    <row r="104" spans="1:12" ht="30" x14ac:dyDescent="0.25">
      <c r="A104" s="40" t="s">
        <v>247</v>
      </c>
      <c r="B104" s="33" t="s">
        <v>424</v>
      </c>
      <c r="C104" s="55" t="s">
        <v>234</v>
      </c>
      <c r="D104" s="55" t="s">
        <v>425</v>
      </c>
      <c r="E104" s="55" t="s">
        <v>133</v>
      </c>
      <c r="F104" s="205">
        <v>0.5</v>
      </c>
      <c r="G104" s="193" t="s">
        <v>243</v>
      </c>
      <c r="H104"/>
      <c r="I104"/>
      <c r="J104"/>
      <c r="K104"/>
      <c r="L104"/>
    </row>
    <row r="105" spans="1:12" x14ac:dyDescent="0.25">
      <c r="A105" s="40" t="s">
        <v>247</v>
      </c>
      <c r="B105" s="33" t="s">
        <v>426</v>
      </c>
      <c r="C105" s="55" t="s">
        <v>425</v>
      </c>
      <c r="D105" s="55" t="s">
        <v>133</v>
      </c>
      <c r="E105" s="55" t="s">
        <v>133</v>
      </c>
      <c r="F105" s="205">
        <v>1</v>
      </c>
      <c r="G105" s="193" t="s">
        <v>243</v>
      </c>
      <c r="H105"/>
      <c r="I105"/>
      <c r="J105"/>
      <c r="K105"/>
      <c r="L105"/>
    </row>
    <row r="106" spans="1:12" ht="30" x14ac:dyDescent="0.25">
      <c r="A106" s="40" t="s">
        <v>247</v>
      </c>
      <c r="B106" s="33" t="s">
        <v>427</v>
      </c>
      <c r="C106" s="55" t="s">
        <v>425</v>
      </c>
      <c r="D106" s="55" t="s">
        <v>133</v>
      </c>
      <c r="E106" s="55" t="s">
        <v>133</v>
      </c>
      <c r="F106" s="205">
        <v>1</v>
      </c>
      <c r="G106" s="193" t="s">
        <v>243</v>
      </c>
      <c r="H106"/>
      <c r="I106"/>
      <c r="J106"/>
      <c r="K106"/>
      <c r="L106"/>
    </row>
    <row r="107" spans="1:12" ht="30" x14ac:dyDescent="0.25">
      <c r="A107" s="40" t="s">
        <v>247</v>
      </c>
      <c r="B107" s="33" t="s">
        <v>336</v>
      </c>
      <c r="C107" s="55" t="s">
        <v>330</v>
      </c>
      <c r="D107" s="55" t="s">
        <v>304</v>
      </c>
      <c r="E107" s="55" t="s">
        <v>133</v>
      </c>
      <c r="F107" s="205">
        <v>0.5</v>
      </c>
      <c r="G107" s="193" t="s">
        <v>243</v>
      </c>
      <c r="H107"/>
      <c r="I107"/>
      <c r="J107"/>
      <c r="K107"/>
      <c r="L107"/>
    </row>
    <row r="108" spans="1:12" ht="30" x14ac:dyDescent="0.25">
      <c r="A108" s="40" t="s">
        <v>247</v>
      </c>
      <c r="B108" s="33" t="s">
        <v>338</v>
      </c>
      <c r="C108" s="55" t="s">
        <v>330</v>
      </c>
      <c r="D108" s="55" t="s">
        <v>223</v>
      </c>
      <c r="E108" s="55" t="s">
        <v>133</v>
      </c>
      <c r="F108" s="205">
        <v>0.5</v>
      </c>
      <c r="G108" s="193" t="s">
        <v>243</v>
      </c>
      <c r="H108"/>
      <c r="I108"/>
      <c r="J108"/>
      <c r="K108"/>
      <c r="L108"/>
    </row>
    <row r="109" spans="1:12" ht="30" x14ac:dyDescent="0.25">
      <c r="A109" s="206" t="s">
        <v>247</v>
      </c>
      <c r="B109" s="33" t="s">
        <v>428</v>
      </c>
      <c r="C109" s="55" t="s">
        <v>265</v>
      </c>
      <c r="D109" s="55" t="s">
        <v>133</v>
      </c>
      <c r="E109" s="55" t="s">
        <v>133</v>
      </c>
      <c r="F109" s="205">
        <v>0.5</v>
      </c>
      <c r="G109" s="193" t="s">
        <v>243</v>
      </c>
      <c r="H109"/>
      <c r="I109"/>
      <c r="J109"/>
      <c r="K109"/>
      <c r="L109"/>
    </row>
    <row r="110" spans="1:12" ht="45" x14ac:dyDescent="0.25">
      <c r="A110" s="43" t="s">
        <v>247</v>
      </c>
      <c r="B110" s="33" t="s">
        <v>429</v>
      </c>
      <c r="C110" s="55" t="s">
        <v>265</v>
      </c>
      <c r="D110" s="55" t="s">
        <v>133</v>
      </c>
      <c r="E110" s="55" t="s">
        <v>133</v>
      </c>
      <c r="F110" s="205">
        <v>1</v>
      </c>
      <c r="G110" s="193" t="s">
        <v>243</v>
      </c>
      <c r="H110"/>
      <c r="I110"/>
      <c r="J110"/>
      <c r="K110"/>
      <c r="L110"/>
    </row>
    <row r="111" spans="1:12" ht="22.5" x14ac:dyDescent="0.25">
      <c r="A111" s="42" t="s">
        <v>258</v>
      </c>
      <c r="B111" s="50" t="s">
        <v>248</v>
      </c>
      <c r="C111" s="50" t="s">
        <v>249</v>
      </c>
      <c r="D111" s="50" t="s">
        <v>250</v>
      </c>
      <c r="E111" s="34"/>
      <c r="F111" s="203"/>
      <c r="G111"/>
      <c r="H111"/>
      <c r="I111"/>
      <c r="J111"/>
      <c r="K111"/>
      <c r="L111"/>
    </row>
    <row r="112" spans="1:12" ht="30" x14ac:dyDescent="0.25">
      <c r="A112" s="40" t="s">
        <v>258</v>
      </c>
      <c r="B112" s="33" t="s">
        <v>424</v>
      </c>
      <c r="C112" s="55" t="s">
        <v>234</v>
      </c>
      <c r="D112" s="55" t="s">
        <v>425</v>
      </c>
      <c r="E112" s="30"/>
      <c r="F112"/>
      <c r="G112"/>
      <c r="H112"/>
      <c r="I112"/>
      <c r="J112"/>
      <c r="K112"/>
      <c r="L112"/>
    </row>
    <row r="113" spans="1:20" ht="30" x14ac:dyDescent="0.25">
      <c r="A113" s="40" t="s">
        <v>258</v>
      </c>
      <c r="B113" s="33" t="s">
        <v>430</v>
      </c>
      <c r="C113" s="55" t="s">
        <v>234</v>
      </c>
      <c r="D113" s="55" t="s">
        <v>133</v>
      </c>
      <c r="E113" s="30"/>
      <c r="F113"/>
      <c r="G113"/>
      <c r="H113"/>
      <c r="I113"/>
      <c r="J113"/>
      <c r="K113"/>
      <c r="L113"/>
      <c r="M113"/>
      <c r="N113"/>
      <c r="O113"/>
      <c r="P113"/>
      <c r="Q113"/>
      <c r="R113"/>
      <c r="S113"/>
      <c r="T113"/>
    </row>
    <row r="114" spans="1:20" x14ac:dyDescent="0.25">
      <c r="A114" s="40" t="s">
        <v>258</v>
      </c>
      <c r="B114" s="33" t="s">
        <v>426</v>
      </c>
      <c r="C114" s="55" t="s">
        <v>234</v>
      </c>
      <c r="D114" s="55" t="s">
        <v>133</v>
      </c>
      <c r="E114" s="30"/>
      <c r="F114"/>
      <c r="G114"/>
      <c r="H114"/>
      <c r="I114"/>
      <c r="J114"/>
      <c r="K114"/>
      <c r="L114"/>
      <c r="M114"/>
      <c r="N114"/>
      <c r="O114"/>
      <c r="P114"/>
      <c r="Q114"/>
      <c r="R114"/>
      <c r="S114"/>
      <c r="T114"/>
    </row>
    <row r="115" spans="1:20" ht="30" x14ac:dyDescent="0.25">
      <c r="A115" s="40" t="s">
        <v>258</v>
      </c>
      <c r="B115" s="33" t="s">
        <v>427</v>
      </c>
      <c r="C115" s="55" t="s">
        <v>234</v>
      </c>
      <c r="D115" s="55" t="s">
        <v>133</v>
      </c>
      <c r="E115" s="30"/>
      <c r="F115"/>
      <c r="G115"/>
      <c r="H115"/>
      <c r="I115"/>
      <c r="J115"/>
      <c r="K115"/>
      <c r="L115"/>
      <c r="M115"/>
      <c r="N115"/>
      <c r="O115"/>
      <c r="P115"/>
      <c r="Q115"/>
      <c r="R115"/>
      <c r="S115"/>
      <c r="T115"/>
    </row>
    <row r="116" spans="1:20" ht="45" x14ac:dyDescent="0.25">
      <c r="A116" s="40" t="s">
        <v>258</v>
      </c>
      <c r="B116" s="33" t="s">
        <v>431</v>
      </c>
      <c r="C116" s="55" t="s">
        <v>234</v>
      </c>
      <c r="D116" s="55" t="s">
        <v>133</v>
      </c>
      <c r="E116" s="30"/>
      <c r="F116"/>
      <c r="G116"/>
      <c r="H116"/>
      <c r="I116"/>
      <c r="J116"/>
      <c r="K116"/>
      <c r="L116"/>
      <c r="M116"/>
      <c r="N116"/>
      <c r="O116"/>
      <c r="P116"/>
      <c r="Q116"/>
      <c r="R116"/>
      <c r="S116"/>
      <c r="T116"/>
    </row>
    <row r="117" spans="1:20" x14ac:dyDescent="0.25">
      <c r="A117" s="40" t="s">
        <v>258</v>
      </c>
      <c r="B117" s="33" t="s">
        <v>432</v>
      </c>
      <c r="C117" s="55" t="s">
        <v>234</v>
      </c>
      <c r="D117" s="55" t="s">
        <v>133</v>
      </c>
      <c r="E117" s="30"/>
      <c r="F117"/>
      <c r="G117"/>
      <c r="H117"/>
      <c r="I117"/>
      <c r="J117"/>
      <c r="K117"/>
      <c r="L117"/>
      <c r="M117"/>
      <c r="N117"/>
      <c r="O117"/>
      <c r="P117"/>
      <c r="Q117"/>
      <c r="R117"/>
      <c r="S117"/>
      <c r="T117"/>
    </row>
    <row r="118" spans="1:20" ht="30" x14ac:dyDescent="0.25">
      <c r="A118" s="40" t="s">
        <v>258</v>
      </c>
      <c r="B118" s="33" t="s">
        <v>342</v>
      </c>
      <c r="C118" s="55" t="s">
        <v>234</v>
      </c>
      <c r="D118" s="55" t="s">
        <v>133</v>
      </c>
      <c r="E118" s="30"/>
      <c r="F118"/>
      <c r="G118"/>
      <c r="H118"/>
      <c r="I118"/>
      <c r="J118"/>
      <c r="K118"/>
      <c r="L118"/>
      <c r="M118"/>
      <c r="N118"/>
      <c r="O118"/>
      <c r="P118"/>
      <c r="Q118"/>
      <c r="R118"/>
      <c r="S118"/>
      <c r="T118"/>
    </row>
    <row r="119" spans="1:20" ht="30" x14ac:dyDescent="0.25">
      <c r="A119" s="40" t="s">
        <v>258</v>
      </c>
      <c r="B119" s="33" t="s">
        <v>336</v>
      </c>
      <c r="C119" s="55" t="s">
        <v>234</v>
      </c>
      <c r="D119" s="55" t="s">
        <v>133</v>
      </c>
      <c r="E119" s="30"/>
      <c r="F119"/>
      <c r="G119"/>
      <c r="H119"/>
      <c r="I119"/>
      <c r="J119"/>
      <c r="K119"/>
      <c r="L119"/>
      <c r="M119"/>
      <c r="N119"/>
      <c r="O119"/>
      <c r="P119"/>
      <c r="Q119"/>
      <c r="R119"/>
      <c r="S119"/>
      <c r="T119"/>
    </row>
    <row r="120" spans="1:20" ht="45" x14ac:dyDescent="0.25">
      <c r="A120" s="40" t="s">
        <v>258</v>
      </c>
      <c r="B120" s="33" t="s">
        <v>433</v>
      </c>
      <c r="C120" s="55" t="s">
        <v>234</v>
      </c>
      <c r="D120" s="55" t="s">
        <v>133</v>
      </c>
      <c r="E120" s="30"/>
      <c r="F120"/>
      <c r="G120"/>
      <c r="H120"/>
      <c r="I120"/>
      <c r="J120"/>
      <c r="K120"/>
      <c r="L120"/>
      <c r="M120"/>
      <c r="N120"/>
      <c r="O120"/>
      <c r="P120"/>
      <c r="Q120"/>
      <c r="R120"/>
      <c r="S120"/>
      <c r="T120"/>
    </row>
    <row r="121" spans="1:20" ht="30" x14ac:dyDescent="0.25">
      <c r="A121" s="40" t="s">
        <v>258</v>
      </c>
      <c r="B121" s="33" t="s">
        <v>338</v>
      </c>
      <c r="C121" s="55" t="s">
        <v>234</v>
      </c>
      <c r="D121" s="55" t="s">
        <v>133</v>
      </c>
      <c r="E121" s="30"/>
      <c r="F121"/>
      <c r="G121"/>
      <c r="H121"/>
      <c r="I121"/>
      <c r="J121"/>
      <c r="K121"/>
      <c r="L121"/>
      <c r="M121"/>
      <c r="N121"/>
      <c r="O121"/>
      <c r="P121"/>
      <c r="Q121"/>
      <c r="R121"/>
      <c r="S121"/>
      <c r="T121"/>
    </row>
    <row r="122" spans="1:20" x14ac:dyDescent="0.25">
      <c r="A122" s="40" t="s">
        <v>258</v>
      </c>
      <c r="B122" s="79" t="s">
        <v>418</v>
      </c>
      <c r="C122" s="55" t="s">
        <v>234</v>
      </c>
      <c r="D122" s="55" t="s">
        <v>133</v>
      </c>
      <c r="E122" s="30"/>
      <c r="F122"/>
      <c r="G122"/>
      <c r="H122"/>
      <c r="I122"/>
      <c r="J122"/>
      <c r="K122"/>
      <c r="L122"/>
      <c r="M122"/>
      <c r="N122"/>
      <c r="O122"/>
      <c r="P122"/>
      <c r="Q122"/>
      <c r="R122"/>
      <c r="S122"/>
      <c r="T122"/>
    </row>
    <row r="123" spans="1:20" ht="30" x14ac:dyDescent="0.25">
      <c r="A123" s="206" t="s">
        <v>258</v>
      </c>
      <c r="B123" s="33" t="s">
        <v>428</v>
      </c>
      <c r="C123" s="55" t="s">
        <v>310</v>
      </c>
      <c r="D123" s="55" t="s">
        <v>133</v>
      </c>
      <c r="E123" s="30"/>
      <c r="F123"/>
      <c r="G123"/>
      <c r="H123"/>
      <c r="I123"/>
      <c r="J123"/>
      <c r="K123"/>
      <c r="L123"/>
      <c r="M123"/>
      <c r="N123"/>
      <c r="O123"/>
      <c r="P123"/>
      <c r="Q123"/>
      <c r="R123"/>
      <c r="S123"/>
      <c r="T123"/>
    </row>
    <row r="124" spans="1:20" ht="45" x14ac:dyDescent="0.25">
      <c r="A124" s="40" t="s">
        <v>258</v>
      </c>
      <c r="B124" s="33" t="s">
        <v>349</v>
      </c>
      <c r="C124" s="55" t="s">
        <v>234</v>
      </c>
      <c r="D124" s="55" t="s">
        <v>133</v>
      </c>
      <c r="E124" s="30"/>
      <c r="F124"/>
      <c r="G124"/>
      <c r="H124"/>
      <c r="I124"/>
      <c r="J124"/>
      <c r="K124"/>
      <c r="L124"/>
      <c r="M124"/>
      <c r="N124"/>
      <c r="O124"/>
      <c r="P124"/>
      <c r="Q124"/>
      <c r="R124"/>
      <c r="S124"/>
      <c r="T124"/>
    </row>
    <row r="125" spans="1:20" ht="45" x14ac:dyDescent="0.25">
      <c r="A125" s="40" t="s">
        <v>258</v>
      </c>
      <c r="B125" s="33" t="s">
        <v>429</v>
      </c>
      <c r="C125" s="55" t="s">
        <v>310</v>
      </c>
      <c r="D125" s="55" t="s">
        <v>133</v>
      </c>
      <c r="E125" s="30"/>
      <c r="F125"/>
      <c r="G125"/>
      <c r="H125"/>
      <c r="I125"/>
      <c r="J125"/>
      <c r="K125"/>
      <c r="L125"/>
      <c r="M125"/>
      <c r="N125"/>
      <c r="O125"/>
      <c r="P125"/>
      <c r="Q125"/>
      <c r="R125"/>
      <c r="S125"/>
      <c r="T125"/>
    </row>
    <row r="126" spans="1:20" x14ac:dyDescent="0.25">
      <c r="A126" s="66" t="s">
        <v>280</v>
      </c>
      <c r="B126" s="194" t="s">
        <v>248</v>
      </c>
      <c r="C126" s="195"/>
      <c r="D126" s="196"/>
      <c r="E126" s="197"/>
      <c r="F126" s="197"/>
      <c r="G126" s="197"/>
      <c r="H126" s="197"/>
      <c r="I126" s="197"/>
      <c r="J126" s="197"/>
      <c r="K126" s="197"/>
      <c r="L126" s="197"/>
      <c r="M126" s="197"/>
      <c r="N126" s="197"/>
      <c r="O126" s="197"/>
      <c r="P126" s="197"/>
      <c r="Q126" s="197"/>
      <c r="R126" s="197"/>
      <c r="S126"/>
      <c r="T126"/>
    </row>
    <row r="127" spans="1:20" x14ac:dyDescent="0.25">
      <c r="A127" s="80" t="s">
        <v>280</v>
      </c>
      <c r="B127" s="138" t="s">
        <v>133</v>
      </c>
      <c r="C127" s="198"/>
      <c r="D127" s="197"/>
      <c r="E127" s="197"/>
      <c r="F127" s="197"/>
      <c r="G127" s="197"/>
      <c r="H127" s="197"/>
      <c r="I127" s="197"/>
      <c r="J127" s="197"/>
      <c r="K127" s="197"/>
      <c r="L127" s="197"/>
      <c r="M127" s="197"/>
      <c r="N127" s="197"/>
      <c r="O127" s="197"/>
      <c r="P127" s="197"/>
      <c r="Q127" s="197"/>
      <c r="R127" s="197"/>
      <c r="S127"/>
      <c r="T127"/>
    </row>
    <row r="128" spans="1:20" x14ac:dyDescent="0.25">
      <c r="A128" s="45" t="s">
        <v>282</v>
      </c>
      <c r="B128" s="65" t="s">
        <v>283</v>
      </c>
      <c r="C128" s="75" t="s">
        <v>284</v>
      </c>
      <c r="D128" s="75" t="s">
        <v>285</v>
      </c>
      <c r="E128" s="75" t="s">
        <v>286</v>
      </c>
      <c r="F128" s="65" t="s">
        <v>232</v>
      </c>
      <c r="G128" s="65" t="s">
        <v>233</v>
      </c>
      <c r="H128" s="75" t="s">
        <v>287</v>
      </c>
      <c r="I128" s="75" t="s">
        <v>288</v>
      </c>
      <c r="J128" s="75" t="s">
        <v>206</v>
      </c>
      <c r="K128" s="75" t="s">
        <v>289</v>
      </c>
      <c r="L128" s="75" t="s">
        <v>290</v>
      </c>
      <c r="M128" s="75" t="s">
        <v>291</v>
      </c>
      <c r="N128" s="75" t="s">
        <v>292</v>
      </c>
      <c r="O128" s="75" t="s">
        <v>112</v>
      </c>
      <c r="P128" s="75" t="s">
        <v>293</v>
      </c>
      <c r="Q128" s="75" t="s">
        <v>294</v>
      </c>
      <c r="R128" s="75" t="s">
        <v>295</v>
      </c>
      <c r="S128" s="75" t="s">
        <v>296</v>
      </c>
      <c r="T128" s="76" t="s">
        <v>216</v>
      </c>
    </row>
    <row r="129" spans="1:20" x14ac:dyDescent="0.25">
      <c r="A129" s="48" t="s">
        <v>282</v>
      </c>
      <c r="B129" s="44" t="s">
        <v>133</v>
      </c>
      <c r="C129" s="44" t="s">
        <v>133</v>
      </c>
      <c r="D129" s="44" t="s">
        <v>133</v>
      </c>
      <c r="E129" s="44" t="s">
        <v>133</v>
      </c>
      <c r="F129" s="55" t="s">
        <v>133</v>
      </c>
      <c r="G129" s="55" t="s">
        <v>133</v>
      </c>
      <c r="H129" s="44" t="s">
        <v>133</v>
      </c>
      <c r="I129" s="44" t="s">
        <v>133</v>
      </c>
      <c r="J129" s="44" t="s">
        <v>133</v>
      </c>
      <c r="K129" s="44" t="s">
        <v>133</v>
      </c>
      <c r="L129" s="44" t="s">
        <v>133</v>
      </c>
      <c r="M129" s="44" t="s">
        <v>133</v>
      </c>
      <c r="N129" s="44" t="s">
        <v>133</v>
      </c>
      <c r="O129" s="44" t="s">
        <v>133</v>
      </c>
      <c r="P129" s="44" t="s">
        <v>133</v>
      </c>
      <c r="Q129" s="44" t="s">
        <v>133</v>
      </c>
      <c r="R129" s="44" t="s">
        <v>133</v>
      </c>
      <c r="S129" s="44" t="s">
        <v>133</v>
      </c>
      <c r="T129" s="44" t="s">
        <v>133</v>
      </c>
    </row>
    <row r="130" spans="1:20" x14ac:dyDescent="0.25">
      <c r="A130" s="45" t="s">
        <v>297</v>
      </c>
      <c r="B130" s="50" t="s">
        <v>298</v>
      </c>
      <c r="C130" s="195"/>
      <c r="D130"/>
      <c r="E130"/>
      <c r="F130"/>
      <c r="G130"/>
      <c r="H130"/>
      <c r="I130"/>
      <c r="J130"/>
      <c r="K130"/>
      <c r="L130"/>
      <c r="M130"/>
      <c r="N130"/>
      <c r="O130"/>
      <c r="P130"/>
      <c r="Q130"/>
      <c r="R130"/>
      <c r="S130"/>
      <c r="T130"/>
    </row>
    <row r="131" spans="1:20" x14ac:dyDescent="0.25">
      <c r="A131" s="48" t="s">
        <v>297</v>
      </c>
      <c r="B131" s="55" t="s">
        <v>221</v>
      </c>
      <c r="C131" s="198"/>
      <c r="D131" s="47"/>
      <c r="E131" s="47"/>
      <c r="F131" s="47"/>
      <c r="G131"/>
      <c r="H131"/>
      <c r="I131"/>
      <c r="J131"/>
      <c r="K131"/>
      <c r="L131"/>
      <c r="M131"/>
      <c r="N131"/>
      <c r="O131"/>
      <c r="P131"/>
      <c r="Q131"/>
      <c r="R131"/>
      <c r="S131"/>
      <c r="T131"/>
    </row>
    <row r="132" spans="1:20" ht="25.5" x14ac:dyDescent="0.25">
      <c r="A132" s="45" t="s">
        <v>299</v>
      </c>
      <c r="B132" s="50" t="s">
        <v>289</v>
      </c>
      <c r="C132" s="50" t="s">
        <v>290</v>
      </c>
      <c r="D132" s="30"/>
      <c r="E132" s="47"/>
      <c r="F132" s="47"/>
      <c r="G132"/>
      <c r="H132"/>
      <c r="I132"/>
      <c r="J132"/>
      <c r="K132"/>
      <c r="L132"/>
      <c r="M132"/>
      <c r="N132"/>
      <c r="O132"/>
      <c r="P132"/>
      <c r="Q132"/>
      <c r="R132"/>
      <c r="S132"/>
      <c r="T132"/>
    </row>
    <row r="133" spans="1:20" ht="25.5" x14ac:dyDescent="0.25">
      <c r="A133" s="48" t="s">
        <v>299</v>
      </c>
      <c r="B133" s="55" t="s">
        <v>133</v>
      </c>
      <c r="C133" s="55" t="s">
        <v>133</v>
      </c>
      <c r="D133" s="30"/>
      <c r="E133" s="47"/>
      <c r="F133"/>
      <c r="G133"/>
      <c r="H133"/>
      <c r="I133"/>
      <c r="J133"/>
      <c r="K133"/>
      <c r="L133"/>
      <c r="M133"/>
      <c r="N133"/>
      <c r="O133"/>
      <c r="P133"/>
      <c r="Q133"/>
      <c r="R133"/>
      <c r="S133"/>
      <c r="T133"/>
    </row>
  </sheetData>
  <sheetProtection algorithmName="SHA-512" hashValue="Xl1sQQmql5ipXNV+l55NG6HwxKVMTT5FWG7+2wYdwEecG/2WOTrRkGtdZAA8KAfuwJGQ0PL7SjTffczPZNy8/A==" saltValue="oAfgr8n95WGAPhbZxcDqxA==" spinCount="100000"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186A-A720-4B7D-8F60-8D81FEB08F2D}">
  <dimension ref="A1:T164"/>
  <sheetViews>
    <sheetView workbookViewId="0">
      <selection activeCell="C39" sqref="C39"/>
    </sheetView>
  </sheetViews>
  <sheetFormatPr defaultColWidth="20.7109375" defaultRowHeight="15" x14ac:dyDescent="0.25"/>
  <cols>
    <col min="1" max="16384" width="20.7109375" style="2"/>
  </cols>
  <sheetData>
    <row r="1" spans="1:9" x14ac:dyDescent="0.25">
      <c r="A1" s="217" t="s">
        <v>196</v>
      </c>
      <c r="B1" s="218" t="s">
        <v>440</v>
      </c>
      <c r="C1" s="219"/>
      <c r="D1" s="220"/>
      <c r="E1" s="221"/>
      <c r="F1" s="222"/>
      <c r="G1" s="222"/>
      <c r="H1" s="222"/>
      <c r="I1" s="222"/>
    </row>
    <row r="2" spans="1:9" x14ac:dyDescent="0.25">
      <c r="A2" s="223" t="s">
        <v>198</v>
      </c>
      <c r="B2" s="224" t="s">
        <v>441</v>
      </c>
      <c r="C2" s="221"/>
      <c r="D2" s="221"/>
      <c r="E2" s="221"/>
      <c r="F2" s="221"/>
      <c r="G2" s="221"/>
      <c r="H2" s="221"/>
      <c r="I2" s="221"/>
    </row>
    <row r="3" spans="1:9" x14ac:dyDescent="0.25">
      <c r="A3" s="225" t="s">
        <v>199</v>
      </c>
      <c r="B3" s="226" t="s">
        <v>441</v>
      </c>
      <c r="C3" s="221"/>
      <c r="D3" s="221"/>
      <c r="E3" s="221"/>
      <c r="F3" s="221"/>
      <c r="G3" s="221"/>
      <c r="H3" s="221"/>
      <c r="I3" s="221"/>
    </row>
    <row r="4" spans="1:9" ht="25.5" x14ac:dyDescent="0.25">
      <c r="A4" s="227" t="s">
        <v>200</v>
      </c>
      <c r="B4" s="228" t="s">
        <v>201</v>
      </c>
      <c r="C4" s="221"/>
      <c r="D4" s="221"/>
      <c r="E4" s="221"/>
      <c r="F4" s="221"/>
      <c r="G4" s="221"/>
      <c r="H4" s="221"/>
      <c r="I4" s="221"/>
    </row>
    <row r="5" spans="1:9" ht="25.5" x14ac:dyDescent="0.25">
      <c r="A5" s="229" t="s">
        <v>200</v>
      </c>
      <c r="B5" s="230" t="s">
        <v>133</v>
      </c>
      <c r="C5" s="221"/>
      <c r="D5" s="221"/>
      <c r="E5" s="221"/>
      <c r="F5" s="221"/>
      <c r="G5" s="221"/>
      <c r="H5" s="221"/>
      <c r="I5" s="221"/>
    </row>
    <row r="6" spans="1:9" x14ac:dyDescent="0.25">
      <c r="A6" s="227" t="s">
        <v>205</v>
      </c>
      <c r="B6" s="228" t="s">
        <v>206</v>
      </c>
      <c r="C6" s="221"/>
      <c r="D6" s="221"/>
      <c r="E6" s="221"/>
      <c r="F6" s="221"/>
      <c r="G6" s="221"/>
      <c r="H6" s="221"/>
      <c r="I6" s="221"/>
    </row>
    <row r="7" spans="1:9" x14ac:dyDescent="0.25">
      <c r="A7" s="229" t="s">
        <v>205</v>
      </c>
      <c r="B7" s="41" t="s">
        <v>207</v>
      </c>
      <c r="C7" s="221"/>
      <c r="D7" s="221"/>
      <c r="E7" s="221"/>
      <c r="F7" s="221"/>
      <c r="G7" s="221"/>
      <c r="H7" s="221"/>
      <c r="I7" s="221"/>
    </row>
    <row r="8" spans="1:9" ht="25.5" x14ac:dyDescent="0.25">
      <c r="A8" s="227" t="s">
        <v>208</v>
      </c>
      <c r="B8" s="228" t="s">
        <v>209</v>
      </c>
      <c r="C8" s="221"/>
      <c r="D8" s="221"/>
      <c r="E8" s="221"/>
      <c r="F8" s="221"/>
      <c r="G8" s="221"/>
      <c r="H8" s="221"/>
      <c r="I8" s="221"/>
    </row>
    <row r="9" spans="1:9" ht="25.5" x14ac:dyDescent="0.25">
      <c r="A9" s="229" t="s">
        <v>208</v>
      </c>
      <c r="B9" s="201">
        <v>2</v>
      </c>
      <c r="C9" s="221"/>
      <c r="D9" s="221"/>
      <c r="E9" s="221"/>
      <c r="F9" s="221"/>
      <c r="G9" s="221"/>
      <c r="H9" s="221"/>
      <c r="I9" s="221"/>
    </row>
    <row r="10" spans="1:9" x14ac:dyDescent="0.25">
      <c r="A10" s="45" t="s">
        <v>210</v>
      </c>
      <c r="B10" s="231" t="s">
        <v>211</v>
      </c>
      <c r="C10" s="232"/>
      <c r="D10" s="221"/>
      <c r="E10" s="221"/>
      <c r="F10" s="221"/>
      <c r="G10" s="221"/>
      <c r="H10" s="221"/>
      <c r="I10" s="221"/>
    </row>
    <row r="11" spans="1:9" x14ac:dyDescent="0.25">
      <c r="A11" s="48" t="s">
        <v>210</v>
      </c>
      <c r="B11" s="233" t="s">
        <v>133</v>
      </c>
      <c r="C11" s="232"/>
      <c r="D11" s="221"/>
      <c r="E11" s="221"/>
      <c r="F11" s="221"/>
      <c r="G11" s="221"/>
      <c r="H11" s="221"/>
      <c r="I11" s="221"/>
    </row>
    <row r="12" spans="1:9" x14ac:dyDescent="0.25">
      <c r="A12" s="45" t="s">
        <v>212</v>
      </c>
      <c r="B12" s="234" t="s">
        <v>213</v>
      </c>
      <c r="C12" s="235" t="s">
        <v>214</v>
      </c>
      <c r="D12" s="236" t="s">
        <v>215</v>
      </c>
      <c r="E12" s="237" t="s">
        <v>216</v>
      </c>
      <c r="F12" s="53" t="s">
        <v>217</v>
      </c>
      <c r="G12" s="235" t="s">
        <v>218</v>
      </c>
      <c r="H12" s="238" t="s">
        <v>219</v>
      </c>
      <c r="I12" s="238" t="s">
        <v>220</v>
      </c>
    </row>
    <row r="13" spans="1:9" x14ac:dyDescent="0.25">
      <c r="A13" s="48" t="s">
        <v>212</v>
      </c>
      <c r="B13" s="230" t="s">
        <v>324</v>
      </c>
      <c r="C13" s="239" t="s">
        <v>221</v>
      </c>
      <c r="D13" s="240" t="s">
        <v>207</v>
      </c>
      <c r="E13" s="230">
        <v>1</v>
      </c>
      <c r="F13" s="58" t="s">
        <v>222</v>
      </c>
      <c r="G13" s="239">
        <v>1</v>
      </c>
      <c r="H13" s="230" t="s">
        <v>133</v>
      </c>
      <c r="I13" s="230" t="s">
        <v>442</v>
      </c>
    </row>
    <row r="14" spans="1:9" ht="22.5" x14ac:dyDescent="0.25">
      <c r="A14" s="241" t="s">
        <v>224</v>
      </c>
      <c r="B14" s="231" t="s">
        <v>225</v>
      </c>
      <c r="C14" s="238" t="s">
        <v>226</v>
      </c>
      <c r="D14" s="238" t="s">
        <v>227</v>
      </c>
      <c r="E14" s="238" t="s">
        <v>228</v>
      </c>
      <c r="F14" s="238" t="s">
        <v>200</v>
      </c>
      <c r="G14" s="221"/>
      <c r="H14" s="221"/>
      <c r="I14" s="221"/>
    </row>
    <row r="15" spans="1:9" x14ac:dyDescent="0.25">
      <c r="A15" s="242" t="s">
        <v>224</v>
      </c>
      <c r="B15" s="230" t="s">
        <v>133</v>
      </c>
      <c r="C15" s="230" t="s">
        <v>133</v>
      </c>
      <c r="D15" s="230" t="s">
        <v>133</v>
      </c>
      <c r="E15" s="230" t="s">
        <v>133</v>
      </c>
      <c r="F15" s="239" t="s">
        <v>133</v>
      </c>
      <c r="G15" s="221"/>
      <c r="H15" s="221"/>
      <c r="I15" s="221"/>
    </row>
    <row r="16" spans="1:9" x14ac:dyDescent="0.25">
      <c r="A16" s="243"/>
      <c r="B16" s="243"/>
      <c r="C16" s="244"/>
      <c r="D16" s="244"/>
      <c r="E16" s="221"/>
      <c r="F16" s="221"/>
      <c r="G16" s="221"/>
      <c r="H16" s="221"/>
      <c r="I16" s="221"/>
    </row>
    <row r="17" spans="1:12" x14ac:dyDescent="0.25">
      <c r="A17" s="245" t="s">
        <v>229</v>
      </c>
      <c r="B17" s="246" t="s">
        <v>87</v>
      </c>
      <c r="C17" s="247"/>
      <c r="D17" s="248"/>
      <c r="E17" s="248"/>
      <c r="F17" s="248"/>
      <c r="G17" s="221"/>
      <c r="H17" s="221"/>
      <c r="I17" s="221"/>
      <c r="J17" s="221"/>
      <c r="K17" s="221"/>
      <c r="L17" s="221"/>
    </row>
    <row r="18" spans="1:12" ht="22.5" x14ac:dyDescent="0.25">
      <c r="A18" s="45" t="s">
        <v>35</v>
      </c>
      <c r="B18" s="238" t="s">
        <v>230</v>
      </c>
      <c r="C18" s="238" t="s">
        <v>102</v>
      </c>
      <c r="D18" s="238" t="s">
        <v>103</v>
      </c>
      <c r="E18" s="238" t="s">
        <v>104</v>
      </c>
      <c r="F18" s="238" t="s">
        <v>231</v>
      </c>
      <c r="G18" s="65" t="s">
        <v>232</v>
      </c>
      <c r="H18" s="65" t="s">
        <v>233</v>
      </c>
      <c r="I18" s="221"/>
      <c r="J18" s="221"/>
      <c r="K18" s="221"/>
      <c r="L18" s="221"/>
    </row>
    <row r="19" spans="1:12" ht="30" x14ac:dyDescent="0.25">
      <c r="A19" s="48" t="s">
        <v>35</v>
      </c>
      <c r="B19" s="230" t="s">
        <v>329</v>
      </c>
      <c r="C19" s="230" t="s">
        <v>330</v>
      </c>
      <c r="D19" s="230" t="s">
        <v>331</v>
      </c>
      <c r="E19" s="230" t="s">
        <v>332</v>
      </c>
      <c r="F19" s="230" t="s">
        <v>223</v>
      </c>
      <c r="G19" s="230" t="s">
        <v>133</v>
      </c>
      <c r="H19" s="230" t="s">
        <v>133</v>
      </c>
      <c r="I19" s="221"/>
      <c r="J19" s="221"/>
      <c r="K19" s="221"/>
      <c r="L19" s="221"/>
    </row>
    <row r="20" spans="1:12" ht="22.5" x14ac:dyDescent="0.25">
      <c r="A20" s="66" t="s">
        <v>236</v>
      </c>
      <c r="B20" s="238" t="s">
        <v>237</v>
      </c>
      <c r="C20" s="238" t="s">
        <v>238</v>
      </c>
      <c r="D20" s="238" t="s">
        <v>239</v>
      </c>
      <c r="E20" s="53" t="s">
        <v>240</v>
      </c>
      <c r="F20" s="238" t="s">
        <v>241</v>
      </c>
      <c r="G20" s="238" t="s">
        <v>106</v>
      </c>
      <c r="H20" s="238" t="s">
        <v>107</v>
      </c>
      <c r="I20" s="238" t="s">
        <v>108</v>
      </c>
      <c r="J20" s="238" t="s">
        <v>242</v>
      </c>
      <c r="K20" s="65" t="s">
        <v>232</v>
      </c>
      <c r="L20" s="65" t="s">
        <v>233</v>
      </c>
    </row>
    <row r="21" spans="1:12" x14ac:dyDescent="0.25">
      <c r="A21" s="59" t="s">
        <v>236</v>
      </c>
      <c r="B21" s="230" t="s">
        <v>133</v>
      </c>
      <c r="C21" s="230" t="s">
        <v>133</v>
      </c>
      <c r="D21" s="230" t="s">
        <v>133</v>
      </c>
      <c r="E21" s="249" t="s">
        <v>133</v>
      </c>
      <c r="F21" s="230" t="s">
        <v>133</v>
      </c>
      <c r="G21" s="230" t="s">
        <v>133</v>
      </c>
      <c r="H21" s="230" t="s">
        <v>133</v>
      </c>
      <c r="I21" s="230" t="s">
        <v>133</v>
      </c>
      <c r="J21" s="230" t="s">
        <v>133</v>
      </c>
      <c r="K21" s="230" t="s">
        <v>133</v>
      </c>
      <c r="L21" s="230" t="s">
        <v>133</v>
      </c>
    </row>
    <row r="22" spans="1:12" ht="22.5" x14ac:dyDescent="0.25">
      <c r="A22" s="241" t="s">
        <v>246</v>
      </c>
      <c r="B22" s="231" t="s">
        <v>237</v>
      </c>
      <c r="C22" s="238" t="s">
        <v>238</v>
      </c>
      <c r="D22" s="238" t="s">
        <v>241</v>
      </c>
      <c r="E22" s="65" t="s">
        <v>232</v>
      </c>
      <c r="F22" s="65" t="s">
        <v>233</v>
      </c>
      <c r="G22" s="221"/>
      <c r="H22" s="221"/>
      <c r="I22" s="221"/>
      <c r="J22" s="221"/>
      <c r="K22" s="221"/>
      <c r="L22" s="221"/>
    </row>
    <row r="23" spans="1:12" x14ac:dyDescent="0.25">
      <c r="A23" s="229" t="s">
        <v>246</v>
      </c>
      <c r="B23" s="233" t="s">
        <v>133</v>
      </c>
      <c r="C23" s="230" t="s">
        <v>133</v>
      </c>
      <c r="D23" s="230" t="s">
        <v>133</v>
      </c>
      <c r="E23" s="230" t="s">
        <v>133</v>
      </c>
      <c r="F23" s="230" t="s">
        <v>133</v>
      </c>
      <c r="G23" s="221"/>
      <c r="H23" s="221"/>
      <c r="I23" s="221"/>
      <c r="J23" s="221"/>
      <c r="K23" s="221"/>
      <c r="L23" s="221"/>
    </row>
    <row r="24" spans="1:12" ht="22.5" x14ac:dyDescent="0.25">
      <c r="A24" s="241" t="s">
        <v>247</v>
      </c>
      <c r="B24" s="231" t="s">
        <v>248</v>
      </c>
      <c r="C24" s="238" t="s">
        <v>249</v>
      </c>
      <c r="D24" s="238" t="s">
        <v>250</v>
      </c>
      <c r="E24" s="238" t="s">
        <v>251</v>
      </c>
      <c r="F24" s="238" t="s">
        <v>252</v>
      </c>
      <c r="G24" s="250" t="s">
        <v>253</v>
      </c>
      <c r="H24" s="221"/>
      <c r="I24" s="221"/>
      <c r="J24" s="221"/>
      <c r="K24" s="221"/>
      <c r="L24" s="221"/>
    </row>
    <row r="25" spans="1:12" x14ac:dyDescent="0.25">
      <c r="A25" s="251" t="s">
        <v>247</v>
      </c>
      <c r="B25" s="252" t="s">
        <v>443</v>
      </c>
      <c r="C25" s="230" t="s">
        <v>330</v>
      </c>
      <c r="D25" s="230" t="s">
        <v>223</v>
      </c>
      <c r="E25" s="230" t="s">
        <v>133</v>
      </c>
      <c r="F25" s="230">
        <v>0.5</v>
      </c>
      <c r="G25" s="230" t="s">
        <v>243</v>
      </c>
      <c r="H25" s="221"/>
      <c r="I25" s="221"/>
      <c r="J25" s="221"/>
      <c r="K25" s="221"/>
      <c r="L25" s="221"/>
    </row>
    <row r="26" spans="1:12" x14ac:dyDescent="0.25">
      <c r="A26" s="251" t="s">
        <v>247</v>
      </c>
      <c r="B26" s="252" t="s">
        <v>444</v>
      </c>
      <c r="C26" s="230" t="s">
        <v>330</v>
      </c>
      <c r="D26" s="230" t="s">
        <v>223</v>
      </c>
      <c r="E26" s="230" t="s">
        <v>133</v>
      </c>
      <c r="F26" s="230">
        <v>0.5</v>
      </c>
      <c r="G26" s="230" t="s">
        <v>243</v>
      </c>
      <c r="H26" s="221"/>
      <c r="I26" s="221"/>
      <c r="J26" s="221"/>
      <c r="K26" s="221"/>
      <c r="L26" s="221"/>
    </row>
    <row r="27" spans="1:12" ht="30" x14ac:dyDescent="0.25">
      <c r="A27" s="251" t="s">
        <v>247</v>
      </c>
      <c r="B27" s="252" t="s">
        <v>337</v>
      </c>
      <c r="C27" s="230" t="s">
        <v>330</v>
      </c>
      <c r="D27" s="230" t="s">
        <v>223</v>
      </c>
      <c r="E27" s="230" t="s">
        <v>133</v>
      </c>
      <c r="F27" s="230">
        <v>0.5</v>
      </c>
      <c r="G27" s="230" t="s">
        <v>243</v>
      </c>
      <c r="H27" s="221"/>
      <c r="I27" s="221"/>
      <c r="J27" s="221"/>
      <c r="K27" s="221"/>
      <c r="L27" s="221"/>
    </row>
    <row r="28" spans="1:12" ht="30" x14ac:dyDescent="0.25">
      <c r="A28" s="251" t="s">
        <v>247</v>
      </c>
      <c r="B28" s="246" t="s">
        <v>338</v>
      </c>
      <c r="C28" s="230" t="s">
        <v>330</v>
      </c>
      <c r="D28" s="230" t="s">
        <v>223</v>
      </c>
      <c r="E28" s="230" t="s">
        <v>133</v>
      </c>
      <c r="F28" s="230">
        <v>0.5</v>
      </c>
      <c r="G28" s="230" t="s">
        <v>243</v>
      </c>
      <c r="H28" s="221"/>
      <c r="I28" s="221"/>
      <c r="J28" s="221"/>
      <c r="K28" s="221"/>
      <c r="L28" s="221"/>
    </row>
    <row r="29" spans="1:12" ht="22.5" x14ac:dyDescent="0.25">
      <c r="A29" s="241" t="s">
        <v>258</v>
      </c>
      <c r="B29" s="231" t="s">
        <v>248</v>
      </c>
      <c r="C29" s="238" t="s">
        <v>249</v>
      </c>
      <c r="D29" s="238" t="s">
        <v>250</v>
      </c>
      <c r="E29" s="253"/>
      <c r="F29" s="244"/>
      <c r="G29" s="221"/>
      <c r="H29" s="221"/>
      <c r="I29" s="221"/>
      <c r="J29" s="221"/>
      <c r="K29" s="221"/>
      <c r="L29" s="221"/>
    </row>
    <row r="30" spans="1:12" ht="30" x14ac:dyDescent="0.25">
      <c r="A30" s="251" t="s">
        <v>258</v>
      </c>
      <c r="B30" s="252" t="s">
        <v>445</v>
      </c>
      <c r="C30" s="230" t="s">
        <v>329</v>
      </c>
      <c r="D30" s="230" t="s">
        <v>133</v>
      </c>
      <c r="E30" s="254"/>
      <c r="F30" s="221"/>
      <c r="G30" s="221"/>
      <c r="H30" s="221"/>
      <c r="I30" s="221"/>
      <c r="J30" s="221"/>
      <c r="K30" s="221"/>
      <c r="L30" s="221"/>
    </row>
    <row r="31" spans="1:12" x14ac:dyDescent="0.25">
      <c r="A31" s="251" t="s">
        <v>258</v>
      </c>
      <c r="B31" s="252" t="s">
        <v>340</v>
      </c>
      <c r="C31" s="230" t="s">
        <v>329</v>
      </c>
      <c r="D31" s="230" t="s">
        <v>133</v>
      </c>
      <c r="E31" s="254"/>
      <c r="F31" s="221"/>
      <c r="G31" s="221"/>
      <c r="H31" s="221"/>
      <c r="I31" s="221"/>
      <c r="J31" s="221"/>
      <c r="K31" s="221"/>
      <c r="L31" s="221"/>
    </row>
    <row r="32" spans="1:12" x14ac:dyDescent="0.25">
      <c r="A32" s="251" t="s">
        <v>258</v>
      </c>
      <c r="B32" s="252" t="s">
        <v>446</v>
      </c>
      <c r="C32" s="230" t="s">
        <v>329</v>
      </c>
      <c r="D32" s="230" t="s">
        <v>133</v>
      </c>
      <c r="E32" s="254"/>
      <c r="F32" s="221"/>
      <c r="G32" s="221"/>
      <c r="H32" s="221"/>
      <c r="I32" s="221"/>
      <c r="J32" s="221"/>
      <c r="K32" s="221"/>
      <c r="L32" s="221"/>
    </row>
    <row r="33" spans="1:20" x14ac:dyDescent="0.25">
      <c r="A33" s="251" t="s">
        <v>258</v>
      </c>
      <c r="B33" s="252" t="s">
        <v>447</v>
      </c>
      <c r="C33" s="230" t="s">
        <v>329</v>
      </c>
      <c r="D33" s="230" t="s">
        <v>133</v>
      </c>
      <c r="E33" s="232"/>
      <c r="F33" s="221"/>
      <c r="G33" s="221"/>
      <c r="H33" s="221"/>
      <c r="I33" s="221"/>
      <c r="J33" s="221"/>
      <c r="K33" s="221"/>
      <c r="L33" s="221"/>
      <c r="M33" s="221"/>
      <c r="N33" s="221"/>
      <c r="O33" s="221"/>
      <c r="P33" s="221"/>
      <c r="Q33" s="221"/>
      <c r="R33" s="221"/>
      <c r="S33" s="221"/>
      <c r="T33" s="221"/>
    </row>
    <row r="34" spans="1:20" x14ac:dyDescent="0.25">
      <c r="A34" s="251" t="s">
        <v>258</v>
      </c>
      <c r="B34" s="252" t="s">
        <v>443</v>
      </c>
      <c r="C34" s="230" t="s">
        <v>329</v>
      </c>
      <c r="D34" s="230" t="s">
        <v>133</v>
      </c>
      <c r="E34" s="232"/>
      <c r="F34" s="221"/>
      <c r="G34" s="221"/>
      <c r="H34" s="221"/>
      <c r="I34" s="221"/>
      <c r="J34" s="221"/>
      <c r="K34" s="221"/>
      <c r="L34" s="221"/>
      <c r="M34" s="221"/>
      <c r="N34" s="221"/>
      <c r="O34" s="221"/>
      <c r="P34" s="221"/>
      <c r="Q34" s="221"/>
      <c r="R34" s="221"/>
      <c r="S34" s="221"/>
      <c r="T34" s="221"/>
    </row>
    <row r="35" spans="1:20" x14ac:dyDescent="0.25">
      <c r="A35" s="251" t="s">
        <v>258</v>
      </c>
      <c r="B35" s="252" t="s">
        <v>444</v>
      </c>
      <c r="C35" s="230" t="s">
        <v>329</v>
      </c>
      <c r="D35" s="230" t="s">
        <v>133</v>
      </c>
      <c r="E35" s="232"/>
      <c r="F35" s="221"/>
      <c r="G35" s="221"/>
      <c r="H35" s="221"/>
      <c r="I35" s="221"/>
      <c r="J35" s="221"/>
      <c r="K35" s="221"/>
      <c r="L35" s="221"/>
      <c r="M35" s="221"/>
      <c r="N35" s="221"/>
      <c r="O35" s="221"/>
      <c r="P35" s="221"/>
      <c r="Q35" s="221"/>
      <c r="R35" s="221"/>
      <c r="S35" s="221"/>
      <c r="T35" s="221"/>
    </row>
    <row r="36" spans="1:20" x14ac:dyDescent="0.25">
      <c r="A36" s="251" t="s">
        <v>258</v>
      </c>
      <c r="B36" s="252" t="s">
        <v>448</v>
      </c>
      <c r="C36" s="230" t="s">
        <v>329</v>
      </c>
      <c r="D36" s="230" t="s">
        <v>133</v>
      </c>
      <c r="E36" s="232"/>
      <c r="F36" s="221"/>
      <c r="G36" s="221"/>
      <c r="H36" s="221"/>
      <c r="I36" s="221"/>
      <c r="J36" s="221"/>
      <c r="K36" s="221"/>
      <c r="L36" s="221"/>
      <c r="M36" s="221"/>
      <c r="N36" s="221"/>
      <c r="O36" s="221"/>
      <c r="P36" s="221"/>
      <c r="Q36" s="221"/>
      <c r="R36" s="221"/>
      <c r="S36" s="221"/>
      <c r="T36" s="221"/>
    </row>
    <row r="37" spans="1:20" ht="30" x14ac:dyDescent="0.25">
      <c r="A37" s="251" t="s">
        <v>258</v>
      </c>
      <c r="B37" s="252" t="s">
        <v>342</v>
      </c>
      <c r="C37" s="230" t="s">
        <v>329</v>
      </c>
      <c r="D37" s="230" t="s">
        <v>133</v>
      </c>
      <c r="E37" s="232"/>
      <c r="F37" s="221"/>
      <c r="G37" s="221"/>
      <c r="H37" s="221"/>
      <c r="I37" s="221"/>
      <c r="J37" s="221"/>
      <c r="K37" s="221"/>
      <c r="L37" s="221"/>
      <c r="M37" s="221"/>
      <c r="N37" s="221"/>
      <c r="O37" s="221"/>
      <c r="P37" s="221"/>
      <c r="Q37" s="221"/>
      <c r="R37" s="221"/>
      <c r="S37" s="221"/>
      <c r="T37" s="221"/>
    </row>
    <row r="38" spans="1:20" ht="30" x14ac:dyDescent="0.25">
      <c r="A38" s="251" t="s">
        <v>258</v>
      </c>
      <c r="B38" s="252" t="s">
        <v>337</v>
      </c>
      <c r="C38" s="230" t="s">
        <v>329</v>
      </c>
      <c r="D38" s="230" t="s">
        <v>133</v>
      </c>
      <c r="E38" s="232"/>
      <c r="F38" s="221"/>
      <c r="G38" s="221"/>
      <c r="H38" s="221"/>
      <c r="I38" s="221"/>
      <c r="J38" s="221"/>
      <c r="K38" s="221"/>
      <c r="L38" s="221"/>
      <c r="M38" s="221"/>
      <c r="N38" s="221"/>
      <c r="O38" s="221"/>
      <c r="P38" s="221"/>
      <c r="Q38" s="221"/>
      <c r="R38" s="221"/>
      <c r="S38" s="221"/>
      <c r="T38" s="221"/>
    </row>
    <row r="39" spans="1:20" ht="30" x14ac:dyDescent="0.25">
      <c r="A39" s="251" t="s">
        <v>258</v>
      </c>
      <c r="B39" s="252" t="s">
        <v>449</v>
      </c>
      <c r="C39" s="230" t="s">
        <v>329</v>
      </c>
      <c r="D39" s="230" t="s">
        <v>133</v>
      </c>
      <c r="E39" s="232"/>
      <c r="F39" s="221"/>
      <c r="G39" s="221"/>
      <c r="H39" s="221"/>
      <c r="I39" s="221"/>
      <c r="J39" s="221"/>
      <c r="K39" s="221"/>
      <c r="L39" s="221"/>
      <c r="M39" s="221"/>
      <c r="N39" s="221"/>
      <c r="O39" s="221"/>
      <c r="P39" s="221"/>
      <c r="Q39" s="221"/>
      <c r="R39" s="221"/>
      <c r="S39" s="221"/>
      <c r="T39" s="221"/>
    </row>
    <row r="40" spans="1:20" ht="30" x14ac:dyDescent="0.25">
      <c r="A40" s="251" t="s">
        <v>258</v>
      </c>
      <c r="B40" s="252" t="s">
        <v>450</v>
      </c>
      <c r="C40" s="230" t="s">
        <v>329</v>
      </c>
      <c r="D40" s="230" t="s">
        <v>133</v>
      </c>
      <c r="E40" s="232"/>
      <c r="F40" s="221"/>
      <c r="G40" s="221"/>
      <c r="H40" s="221"/>
      <c r="I40" s="221"/>
      <c r="J40" s="221"/>
      <c r="K40" s="221"/>
      <c r="L40" s="221"/>
      <c r="M40" s="221"/>
      <c r="N40" s="221"/>
      <c r="O40" s="221"/>
      <c r="P40" s="221"/>
      <c r="Q40" s="221"/>
      <c r="R40" s="221"/>
      <c r="S40" s="221"/>
      <c r="T40" s="221"/>
    </row>
    <row r="41" spans="1:20" ht="30" x14ac:dyDescent="0.25">
      <c r="A41" s="251" t="s">
        <v>258</v>
      </c>
      <c r="B41" s="252" t="s">
        <v>451</v>
      </c>
      <c r="C41" s="230" t="s">
        <v>329</v>
      </c>
      <c r="D41" s="230" t="s">
        <v>452</v>
      </c>
      <c r="E41" s="232"/>
      <c r="F41" s="221"/>
      <c r="G41" s="221"/>
      <c r="H41" s="221"/>
      <c r="I41" s="221"/>
      <c r="J41" s="221"/>
      <c r="K41" s="221"/>
      <c r="L41" s="221"/>
      <c r="M41" s="221"/>
      <c r="N41" s="221"/>
      <c r="O41" s="221"/>
      <c r="P41" s="221"/>
      <c r="Q41" s="221"/>
      <c r="R41" s="221"/>
      <c r="S41" s="221"/>
      <c r="T41" s="221"/>
    </row>
    <row r="42" spans="1:20" ht="30" x14ac:dyDescent="0.25">
      <c r="A42" s="251" t="s">
        <v>258</v>
      </c>
      <c r="B42" s="252" t="s">
        <v>346</v>
      </c>
      <c r="C42" s="230" t="s">
        <v>329</v>
      </c>
      <c r="D42" s="230" t="s">
        <v>133</v>
      </c>
      <c r="E42" s="232"/>
      <c r="F42" s="221"/>
      <c r="G42" s="221"/>
      <c r="H42" s="221"/>
      <c r="I42" s="221"/>
      <c r="J42" s="221"/>
      <c r="K42" s="221"/>
      <c r="L42" s="221"/>
      <c r="M42" s="221"/>
      <c r="N42" s="221"/>
      <c r="O42" s="221"/>
      <c r="P42" s="221"/>
      <c r="Q42" s="221"/>
      <c r="R42" s="221"/>
      <c r="S42" s="221"/>
      <c r="T42" s="221"/>
    </row>
    <row r="43" spans="1:20" ht="45" x14ac:dyDescent="0.25">
      <c r="A43" s="251" t="s">
        <v>258</v>
      </c>
      <c r="B43" s="252" t="s">
        <v>349</v>
      </c>
      <c r="C43" s="230" t="s">
        <v>329</v>
      </c>
      <c r="D43" s="230" t="s">
        <v>133</v>
      </c>
      <c r="E43" s="232"/>
      <c r="F43" s="221"/>
      <c r="G43" s="221"/>
      <c r="H43" s="221"/>
      <c r="I43" s="221"/>
      <c r="J43" s="221"/>
      <c r="K43" s="221"/>
      <c r="L43" s="221"/>
      <c r="M43" s="221"/>
      <c r="N43" s="221"/>
      <c r="O43" s="221"/>
      <c r="P43" s="221"/>
      <c r="Q43" s="221"/>
      <c r="R43" s="221"/>
      <c r="S43" s="221"/>
      <c r="T43" s="221"/>
    </row>
    <row r="44" spans="1:20" x14ac:dyDescent="0.25">
      <c r="A44" s="68" t="s">
        <v>280</v>
      </c>
      <c r="B44" s="69" t="s">
        <v>248</v>
      </c>
      <c r="C44" s="70"/>
      <c r="D44" s="71"/>
      <c r="E44" s="72"/>
      <c r="F44" s="72"/>
      <c r="G44" s="72"/>
      <c r="H44" s="72"/>
      <c r="I44" s="72"/>
      <c r="J44" s="72"/>
      <c r="K44" s="72"/>
      <c r="L44" s="72"/>
      <c r="M44" s="72"/>
      <c r="N44" s="72"/>
      <c r="O44" s="72"/>
      <c r="P44" s="72"/>
      <c r="Q44" s="72"/>
      <c r="R44" s="72"/>
      <c r="S44" s="221"/>
      <c r="T44" s="221"/>
    </row>
    <row r="45" spans="1:20" x14ac:dyDescent="0.25">
      <c r="A45" s="73" t="s">
        <v>280</v>
      </c>
      <c r="B45" s="138" t="s">
        <v>133</v>
      </c>
      <c r="C45" s="74"/>
      <c r="D45" s="72"/>
      <c r="E45" s="72"/>
      <c r="F45" s="72"/>
      <c r="G45" s="72"/>
      <c r="H45" s="72"/>
      <c r="I45" s="72"/>
      <c r="J45" s="72"/>
      <c r="K45" s="72"/>
      <c r="L45" s="72"/>
      <c r="M45" s="72"/>
      <c r="N45" s="72"/>
      <c r="O45" s="72"/>
      <c r="P45" s="72"/>
      <c r="Q45" s="72"/>
      <c r="R45" s="72"/>
      <c r="S45" s="221"/>
      <c r="T45" s="221"/>
    </row>
    <row r="46" spans="1:20" x14ac:dyDescent="0.25">
      <c r="A46" s="45" t="s">
        <v>282</v>
      </c>
      <c r="B46" s="65" t="s">
        <v>283</v>
      </c>
      <c r="C46" s="75" t="s">
        <v>284</v>
      </c>
      <c r="D46" s="75" t="s">
        <v>285</v>
      </c>
      <c r="E46" s="75" t="s">
        <v>286</v>
      </c>
      <c r="F46" s="65" t="s">
        <v>232</v>
      </c>
      <c r="G46" s="65" t="s">
        <v>233</v>
      </c>
      <c r="H46" s="75" t="s">
        <v>287</v>
      </c>
      <c r="I46" s="75" t="s">
        <v>288</v>
      </c>
      <c r="J46" s="75" t="s">
        <v>206</v>
      </c>
      <c r="K46" s="75" t="s">
        <v>289</v>
      </c>
      <c r="L46" s="75" t="s">
        <v>290</v>
      </c>
      <c r="M46" s="75" t="s">
        <v>291</v>
      </c>
      <c r="N46" s="75" t="s">
        <v>292</v>
      </c>
      <c r="O46" s="75" t="s">
        <v>112</v>
      </c>
      <c r="P46" s="75" t="s">
        <v>293</v>
      </c>
      <c r="Q46" s="75" t="s">
        <v>294</v>
      </c>
      <c r="R46" s="75" t="s">
        <v>295</v>
      </c>
      <c r="S46" s="75" t="s">
        <v>296</v>
      </c>
      <c r="T46" s="76" t="s">
        <v>216</v>
      </c>
    </row>
    <row r="47" spans="1:20" x14ac:dyDescent="0.25">
      <c r="A47" s="48" t="s">
        <v>282</v>
      </c>
      <c r="B47" s="44" t="s">
        <v>133</v>
      </c>
      <c r="C47" s="44" t="s">
        <v>133</v>
      </c>
      <c r="D47" s="44" t="s">
        <v>133</v>
      </c>
      <c r="E47" s="44" t="s">
        <v>133</v>
      </c>
      <c r="F47" s="230" t="s">
        <v>133</v>
      </c>
      <c r="G47" s="230" t="s">
        <v>133</v>
      </c>
      <c r="H47" s="44" t="s">
        <v>133</v>
      </c>
      <c r="I47" s="44" t="s">
        <v>133</v>
      </c>
      <c r="J47" s="44" t="s">
        <v>133</v>
      </c>
      <c r="K47" s="44" t="s">
        <v>133</v>
      </c>
      <c r="L47" s="44" t="s">
        <v>133</v>
      </c>
      <c r="M47" s="44" t="s">
        <v>133</v>
      </c>
      <c r="N47" s="44" t="s">
        <v>133</v>
      </c>
      <c r="O47" s="44" t="s">
        <v>133</v>
      </c>
      <c r="P47" s="44" t="s">
        <v>133</v>
      </c>
      <c r="Q47" s="44" t="s">
        <v>133</v>
      </c>
      <c r="R47" s="44" t="s">
        <v>133</v>
      </c>
      <c r="S47" s="44" t="s">
        <v>133</v>
      </c>
      <c r="T47" s="44" t="s">
        <v>133</v>
      </c>
    </row>
    <row r="48" spans="1:20" x14ac:dyDescent="0.25">
      <c r="A48" s="45" t="s">
        <v>297</v>
      </c>
      <c r="B48" s="238" t="s">
        <v>298</v>
      </c>
      <c r="C48" s="70"/>
      <c r="D48" s="221"/>
      <c r="E48" s="221"/>
      <c r="F48" s="221"/>
      <c r="G48" s="221"/>
      <c r="H48" s="221"/>
      <c r="I48" s="221"/>
      <c r="J48" s="221"/>
      <c r="K48" s="221"/>
      <c r="L48" s="221"/>
      <c r="M48" s="221"/>
      <c r="N48" s="221"/>
      <c r="O48" s="221"/>
      <c r="P48" s="221"/>
      <c r="Q48" s="221"/>
      <c r="R48" s="221"/>
      <c r="S48" s="221"/>
      <c r="T48" s="221"/>
    </row>
    <row r="49" spans="1:12" x14ac:dyDescent="0.25">
      <c r="A49" s="48" t="s">
        <v>297</v>
      </c>
      <c r="B49" s="230" t="s">
        <v>221</v>
      </c>
      <c r="C49" s="74"/>
      <c r="D49" s="221"/>
      <c r="E49" s="221"/>
      <c r="F49" s="221"/>
      <c r="G49" s="221"/>
      <c r="H49" s="221"/>
      <c r="I49" s="221"/>
      <c r="J49" s="221"/>
      <c r="K49" s="221"/>
      <c r="L49" s="221"/>
    </row>
    <row r="50" spans="1:12" ht="25.5" x14ac:dyDescent="0.25">
      <c r="A50" s="45" t="s">
        <v>299</v>
      </c>
      <c r="B50" s="238" t="s">
        <v>289</v>
      </c>
      <c r="C50" s="238" t="s">
        <v>290</v>
      </c>
      <c r="D50" s="232"/>
      <c r="E50" s="221"/>
      <c r="F50" s="221"/>
      <c r="G50" s="221"/>
      <c r="H50" s="221"/>
      <c r="I50" s="221"/>
      <c r="J50" s="221"/>
      <c r="K50" s="221"/>
      <c r="L50" s="221"/>
    </row>
    <row r="51" spans="1:12" ht="25.5" x14ac:dyDescent="0.25">
      <c r="A51" s="48" t="s">
        <v>299</v>
      </c>
      <c r="B51" s="230" t="s">
        <v>133</v>
      </c>
      <c r="C51" s="233" t="s">
        <v>133</v>
      </c>
      <c r="D51" s="232"/>
      <c r="E51" s="221"/>
      <c r="F51" s="221"/>
      <c r="G51" s="221"/>
      <c r="H51" s="221"/>
      <c r="I51" s="221"/>
      <c r="J51" s="221"/>
      <c r="K51" s="221"/>
      <c r="L51" s="221"/>
    </row>
    <row r="52" spans="1:12" x14ac:dyDescent="0.25">
      <c r="A52" s="248"/>
      <c r="B52" s="243"/>
      <c r="C52" s="221"/>
      <c r="D52" s="221"/>
      <c r="E52" s="221"/>
      <c r="F52" s="221"/>
      <c r="G52" s="221"/>
      <c r="H52" s="221"/>
      <c r="I52" s="221"/>
      <c r="J52" s="221"/>
      <c r="K52" s="221"/>
      <c r="L52" s="221"/>
    </row>
    <row r="53" spans="1:12" x14ac:dyDescent="0.25">
      <c r="A53" s="245" t="s">
        <v>229</v>
      </c>
      <c r="B53" s="255" t="s">
        <v>89</v>
      </c>
      <c r="C53" s="247"/>
      <c r="D53" s="248"/>
      <c r="E53" s="248"/>
      <c r="F53" s="248"/>
      <c r="G53" s="221"/>
      <c r="H53" s="221"/>
      <c r="I53" s="221"/>
      <c r="J53" s="221"/>
      <c r="K53" s="221"/>
      <c r="L53" s="221"/>
    </row>
    <row r="54" spans="1:12" ht="22.5" x14ac:dyDescent="0.25">
      <c r="A54" s="45" t="s">
        <v>35</v>
      </c>
      <c r="B54" s="238" t="s">
        <v>230</v>
      </c>
      <c r="C54" s="238" t="s">
        <v>102</v>
      </c>
      <c r="D54" s="238" t="s">
        <v>103</v>
      </c>
      <c r="E54" s="238" t="s">
        <v>104</v>
      </c>
      <c r="F54" s="238" t="s">
        <v>231</v>
      </c>
      <c r="G54" s="65" t="s">
        <v>232</v>
      </c>
      <c r="H54" s="65" t="s">
        <v>233</v>
      </c>
      <c r="I54" s="221"/>
      <c r="J54" s="221"/>
      <c r="K54" s="221"/>
      <c r="L54" s="221"/>
    </row>
    <row r="55" spans="1:12" ht="30" x14ac:dyDescent="0.25">
      <c r="A55" s="48" t="s">
        <v>35</v>
      </c>
      <c r="B55" s="230" t="s">
        <v>363</v>
      </c>
      <c r="C55" s="230" t="s">
        <v>364</v>
      </c>
      <c r="D55" s="230" t="s">
        <v>365</v>
      </c>
      <c r="E55" s="230" t="s">
        <v>366</v>
      </c>
      <c r="F55" s="230" t="s">
        <v>223</v>
      </c>
      <c r="G55" s="230" t="s">
        <v>133</v>
      </c>
      <c r="H55" s="230" t="s">
        <v>133</v>
      </c>
      <c r="I55" s="221"/>
      <c r="J55" s="221"/>
      <c r="K55" s="221"/>
      <c r="L55" s="221"/>
    </row>
    <row r="56" spans="1:12" ht="22.5" x14ac:dyDescent="0.25">
      <c r="A56" s="66" t="s">
        <v>236</v>
      </c>
      <c r="B56" s="238" t="s">
        <v>237</v>
      </c>
      <c r="C56" s="238" t="s">
        <v>238</v>
      </c>
      <c r="D56" s="238" t="s">
        <v>239</v>
      </c>
      <c r="E56" s="53" t="s">
        <v>240</v>
      </c>
      <c r="F56" s="238" t="s">
        <v>241</v>
      </c>
      <c r="G56" s="238" t="s">
        <v>106</v>
      </c>
      <c r="H56" s="238" t="s">
        <v>107</v>
      </c>
      <c r="I56" s="238" t="s">
        <v>108</v>
      </c>
      <c r="J56" s="238" t="s">
        <v>242</v>
      </c>
      <c r="K56" s="65" t="s">
        <v>232</v>
      </c>
      <c r="L56" s="65" t="s">
        <v>233</v>
      </c>
    </row>
    <row r="57" spans="1:12" x14ac:dyDescent="0.25">
      <c r="A57" s="59" t="s">
        <v>236</v>
      </c>
      <c r="B57" s="230" t="s">
        <v>255</v>
      </c>
      <c r="C57" s="230" t="s">
        <v>133</v>
      </c>
      <c r="D57" s="230" t="s">
        <v>133</v>
      </c>
      <c r="E57" s="249" t="s">
        <v>133</v>
      </c>
      <c r="F57" s="230" t="s">
        <v>367</v>
      </c>
      <c r="G57" s="230" t="s">
        <v>368</v>
      </c>
      <c r="H57" s="230" t="s">
        <v>303</v>
      </c>
      <c r="I57" s="230" t="s">
        <v>439</v>
      </c>
      <c r="J57" s="230" t="s">
        <v>133</v>
      </c>
      <c r="K57" s="230" t="s">
        <v>133</v>
      </c>
      <c r="L57" s="230" t="s">
        <v>133</v>
      </c>
    </row>
    <row r="58" spans="1:12" ht="22.5" x14ac:dyDescent="0.25">
      <c r="A58" s="241" t="s">
        <v>246</v>
      </c>
      <c r="B58" s="231" t="s">
        <v>237</v>
      </c>
      <c r="C58" s="238" t="s">
        <v>238</v>
      </c>
      <c r="D58" s="238" t="s">
        <v>241</v>
      </c>
      <c r="E58" s="65" t="s">
        <v>232</v>
      </c>
      <c r="F58" s="65" t="s">
        <v>233</v>
      </c>
      <c r="G58" s="221"/>
      <c r="H58" s="221"/>
      <c r="I58" s="221"/>
      <c r="J58" s="221"/>
      <c r="K58" s="221"/>
      <c r="L58" s="221"/>
    </row>
    <row r="59" spans="1:12" x14ac:dyDescent="0.25">
      <c r="A59" s="229" t="s">
        <v>246</v>
      </c>
      <c r="B59" s="233" t="s">
        <v>133</v>
      </c>
      <c r="C59" s="233" t="s">
        <v>133</v>
      </c>
      <c r="D59" s="233" t="s">
        <v>133</v>
      </c>
      <c r="E59" s="230" t="s">
        <v>133</v>
      </c>
      <c r="F59" s="230" t="s">
        <v>133</v>
      </c>
      <c r="G59" s="221"/>
      <c r="H59" s="221"/>
      <c r="I59" s="221"/>
      <c r="J59" s="221"/>
      <c r="K59" s="221"/>
      <c r="L59" s="221"/>
    </row>
    <row r="60" spans="1:12" ht="22.5" x14ac:dyDescent="0.25">
      <c r="A60" s="241" t="s">
        <v>247</v>
      </c>
      <c r="B60" s="238" t="s">
        <v>248</v>
      </c>
      <c r="C60" s="238" t="s">
        <v>249</v>
      </c>
      <c r="D60" s="238" t="s">
        <v>250</v>
      </c>
      <c r="E60" s="238" t="s">
        <v>251</v>
      </c>
      <c r="F60" s="238" t="s">
        <v>252</v>
      </c>
      <c r="G60" s="250" t="s">
        <v>253</v>
      </c>
      <c r="H60" s="221"/>
      <c r="I60" s="221"/>
      <c r="J60" s="221"/>
      <c r="K60" s="221"/>
      <c r="L60" s="221"/>
    </row>
    <row r="61" spans="1:12" x14ac:dyDescent="0.25">
      <c r="A61" s="251" t="s">
        <v>247</v>
      </c>
      <c r="B61" s="246" t="s">
        <v>443</v>
      </c>
      <c r="C61" s="230" t="s">
        <v>330</v>
      </c>
      <c r="D61" s="230" t="s">
        <v>223</v>
      </c>
      <c r="E61" s="230" t="s">
        <v>133</v>
      </c>
      <c r="F61" s="230">
        <v>0.5</v>
      </c>
      <c r="G61" s="230" t="s">
        <v>243</v>
      </c>
      <c r="H61" s="221"/>
      <c r="I61" s="221"/>
      <c r="J61" s="221"/>
      <c r="K61" s="221"/>
      <c r="L61" s="221"/>
    </row>
    <row r="62" spans="1:12" x14ac:dyDescent="0.25">
      <c r="A62" s="251" t="s">
        <v>247</v>
      </c>
      <c r="B62" s="246" t="s">
        <v>444</v>
      </c>
      <c r="C62" s="230" t="s">
        <v>330</v>
      </c>
      <c r="D62" s="230" t="s">
        <v>223</v>
      </c>
      <c r="E62" s="230" t="s">
        <v>133</v>
      </c>
      <c r="F62" s="230">
        <v>0.5</v>
      </c>
      <c r="G62" s="230" t="s">
        <v>243</v>
      </c>
      <c r="H62" s="221"/>
      <c r="I62" s="221"/>
      <c r="J62" s="221"/>
      <c r="K62" s="221"/>
      <c r="L62" s="221"/>
    </row>
    <row r="63" spans="1:12" ht="30" x14ac:dyDescent="0.25">
      <c r="A63" s="256" t="s">
        <v>247</v>
      </c>
      <c r="B63" s="246" t="s">
        <v>337</v>
      </c>
      <c r="C63" s="230" t="s">
        <v>330</v>
      </c>
      <c r="D63" s="230" t="s">
        <v>223</v>
      </c>
      <c r="E63" s="230" t="s">
        <v>133</v>
      </c>
      <c r="F63" s="230">
        <v>0.5</v>
      </c>
      <c r="G63" s="230" t="s">
        <v>243</v>
      </c>
      <c r="H63" s="221"/>
      <c r="I63" s="221"/>
      <c r="J63" s="221"/>
      <c r="K63" s="221"/>
      <c r="L63" s="221"/>
    </row>
    <row r="64" spans="1:12" ht="30" x14ac:dyDescent="0.25">
      <c r="A64" s="251" t="s">
        <v>247</v>
      </c>
      <c r="B64" s="246" t="s">
        <v>338</v>
      </c>
      <c r="C64" s="230" t="s">
        <v>330</v>
      </c>
      <c r="D64" s="230" t="s">
        <v>223</v>
      </c>
      <c r="E64" s="230" t="s">
        <v>133</v>
      </c>
      <c r="F64" s="230">
        <v>0.5</v>
      </c>
      <c r="G64" s="230" t="s">
        <v>243</v>
      </c>
      <c r="H64" s="221"/>
      <c r="I64" s="221"/>
      <c r="J64" s="221"/>
      <c r="K64" s="221"/>
      <c r="L64" s="221"/>
    </row>
    <row r="65" spans="1:18" ht="22.5" x14ac:dyDescent="0.25">
      <c r="A65" s="241" t="s">
        <v>258</v>
      </c>
      <c r="B65" s="238" t="s">
        <v>248</v>
      </c>
      <c r="C65" s="238" t="s">
        <v>249</v>
      </c>
      <c r="D65" s="238" t="s">
        <v>250</v>
      </c>
      <c r="E65" s="253"/>
      <c r="F65" s="244"/>
      <c r="G65" s="221"/>
      <c r="H65" s="221"/>
      <c r="I65" s="221"/>
      <c r="J65" s="221"/>
      <c r="K65" s="221"/>
      <c r="L65" s="221"/>
      <c r="M65" s="221"/>
      <c r="N65" s="221"/>
      <c r="O65" s="221"/>
      <c r="P65" s="221"/>
      <c r="Q65" s="221"/>
      <c r="R65" s="221"/>
    </row>
    <row r="66" spans="1:18" ht="30" x14ac:dyDescent="0.25">
      <c r="A66" s="251" t="s">
        <v>258</v>
      </c>
      <c r="B66" s="246" t="s">
        <v>445</v>
      </c>
      <c r="C66" s="230" t="s">
        <v>329</v>
      </c>
      <c r="D66" s="230" t="s">
        <v>133</v>
      </c>
      <c r="E66" s="254"/>
      <c r="F66" s="221"/>
      <c r="G66" s="221"/>
      <c r="H66" s="221"/>
      <c r="I66" s="221"/>
      <c r="J66" s="221"/>
      <c r="K66" s="221"/>
      <c r="L66" s="221"/>
      <c r="M66" s="221"/>
      <c r="N66" s="221"/>
      <c r="O66" s="221"/>
      <c r="P66" s="221"/>
      <c r="Q66" s="221"/>
      <c r="R66" s="221"/>
    </row>
    <row r="67" spans="1:18" x14ac:dyDescent="0.25">
      <c r="A67" s="251" t="s">
        <v>258</v>
      </c>
      <c r="B67" s="246" t="s">
        <v>340</v>
      </c>
      <c r="C67" s="230" t="s">
        <v>329</v>
      </c>
      <c r="D67" s="230" t="s">
        <v>133</v>
      </c>
      <c r="E67" s="254"/>
      <c r="F67" s="221"/>
      <c r="G67" s="221"/>
      <c r="H67" s="221"/>
      <c r="I67" s="221"/>
      <c r="J67" s="221"/>
      <c r="K67" s="221"/>
      <c r="L67" s="221"/>
      <c r="M67" s="221"/>
      <c r="N67" s="221"/>
      <c r="O67" s="221"/>
      <c r="P67" s="221"/>
      <c r="Q67" s="221"/>
      <c r="R67" s="221"/>
    </row>
    <row r="68" spans="1:18" x14ac:dyDescent="0.25">
      <c r="A68" s="251" t="s">
        <v>258</v>
      </c>
      <c r="B68" s="246" t="s">
        <v>446</v>
      </c>
      <c r="C68" s="230" t="s">
        <v>329</v>
      </c>
      <c r="D68" s="230" t="s">
        <v>133</v>
      </c>
      <c r="E68" s="254"/>
      <c r="F68" s="221"/>
      <c r="G68" s="221"/>
      <c r="H68" s="221"/>
      <c r="I68" s="221"/>
      <c r="J68" s="221"/>
      <c r="K68" s="221"/>
      <c r="L68" s="221"/>
      <c r="M68" s="221"/>
      <c r="N68" s="221"/>
      <c r="O68" s="221"/>
      <c r="P68" s="221"/>
      <c r="Q68" s="221"/>
      <c r="R68" s="221"/>
    </row>
    <row r="69" spans="1:18" x14ac:dyDescent="0.25">
      <c r="A69" s="251" t="s">
        <v>258</v>
      </c>
      <c r="B69" s="246" t="s">
        <v>447</v>
      </c>
      <c r="C69" s="230" t="s">
        <v>329</v>
      </c>
      <c r="D69" s="230" t="s">
        <v>133</v>
      </c>
      <c r="E69" s="254"/>
      <c r="F69" s="221"/>
      <c r="G69" s="221"/>
      <c r="H69" s="221"/>
      <c r="I69" s="221"/>
      <c r="J69" s="221"/>
      <c r="K69" s="221"/>
      <c r="L69" s="221"/>
      <c r="M69" s="221"/>
      <c r="N69" s="221"/>
      <c r="O69" s="221"/>
      <c r="P69" s="221"/>
      <c r="Q69" s="221"/>
      <c r="R69" s="221"/>
    </row>
    <row r="70" spans="1:18" x14ac:dyDescent="0.25">
      <c r="A70" s="251" t="s">
        <v>258</v>
      </c>
      <c r="B70" s="246" t="s">
        <v>443</v>
      </c>
      <c r="C70" s="230" t="s">
        <v>329</v>
      </c>
      <c r="D70" s="230" t="s">
        <v>133</v>
      </c>
      <c r="E70" s="254"/>
      <c r="F70" s="221"/>
      <c r="G70" s="221"/>
      <c r="H70" s="221"/>
      <c r="I70" s="221"/>
      <c r="J70" s="221"/>
      <c r="K70" s="221"/>
      <c r="L70" s="221"/>
      <c r="M70" s="221"/>
      <c r="N70" s="221"/>
      <c r="O70" s="221"/>
      <c r="P70" s="221"/>
      <c r="Q70" s="221"/>
      <c r="R70" s="221"/>
    </row>
    <row r="71" spans="1:18" x14ac:dyDescent="0.25">
      <c r="A71" s="251" t="s">
        <v>258</v>
      </c>
      <c r="B71" s="246" t="s">
        <v>444</v>
      </c>
      <c r="C71" s="230" t="s">
        <v>329</v>
      </c>
      <c r="D71" s="230" t="s">
        <v>133</v>
      </c>
      <c r="E71" s="254"/>
      <c r="F71" s="221"/>
      <c r="G71" s="221"/>
      <c r="H71" s="221"/>
      <c r="I71" s="221"/>
      <c r="J71" s="221"/>
      <c r="K71" s="221"/>
      <c r="L71" s="221"/>
      <c r="M71" s="221"/>
      <c r="N71" s="221"/>
      <c r="O71" s="221"/>
      <c r="P71" s="221"/>
      <c r="Q71" s="221"/>
      <c r="R71" s="221"/>
    </row>
    <row r="72" spans="1:18" x14ac:dyDescent="0.25">
      <c r="A72" s="251" t="s">
        <v>258</v>
      </c>
      <c r="B72" s="246" t="s">
        <v>448</v>
      </c>
      <c r="C72" s="230" t="s">
        <v>329</v>
      </c>
      <c r="D72" s="230" t="s">
        <v>133</v>
      </c>
      <c r="E72" s="254"/>
      <c r="F72" s="221"/>
      <c r="G72" s="221"/>
      <c r="H72" s="221"/>
      <c r="I72" s="221"/>
      <c r="J72" s="221"/>
      <c r="K72" s="221"/>
      <c r="L72" s="221"/>
      <c r="M72" s="221"/>
      <c r="N72" s="221"/>
      <c r="O72" s="221"/>
      <c r="P72" s="221"/>
      <c r="Q72" s="221"/>
      <c r="R72" s="221"/>
    </row>
    <row r="73" spans="1:18" ht="30" x14ac:dyDescent="0.25">
      <c r="A73" s="251" t="s">
        <v>258</v>
      </c>
      <c r="B73" s="246" t="s">
        <v>342</v>
      </c>
      <c r="C73" s="230" t="s">
        <v>329</v>
      </c>
      <c r="D73" s="230" t="s">
        <v>133</v>
      </c>
      <c r="E73" s="232"/>
      <c r="F73" s="221"/>
      <c r="G73" s="221"/>
      <c r="H73" s="221"/>
      <c r="I73" s="221"/>
      <c r="J73" s="221"/>
      <c r="K73" s="221"/>
      <c r="L73" s="221"/>
      <c r="M73" s="221"/>
      <c r="N73" s="221"/>
      <c r="O73" s="221"/>
      <c r="P73" s="221"/>
      <c r="Q73" s="221"/>
      <c r="R73" s="221"/>
    </row>
    <row r="74" spans="1:18" ht="30" x14ac:dyDescent="0.25">
      <c r="A74" s="251" t="s">
        <v>258</v>
      </c>
      <c r="B74" s="246" t="s">
        <v>337</v>
      </c>
      <c r="C74" s="230" t="s">
        <v>329</v>
      </c>
      <c r="D74" s="230" t="s">
        <v>133</v>
      </c>
      <c r="E74" s="232"/>
      <c r="F74" s="221"/>
      <c r="G74" s="221"/>
      <c r="H74" s="221"/>
      <c r="I74" s="221"/>
      <c r="J74" s="221"/>
      <c r="K74" s="221"/>
      <c r="L74" s="221"/>
      <c r="M74" s="221"/>
      <c r="N74" s="221"/>
      <c r="O74" s="221"/>
      <c r="P74" s="221"/>
      <c r="Q74" s="221"/>
      <c r="R74" s="221"/>
    </row>
    <row r="75" spans="1:18" ht="30" x14ac:dyDescent="0.25">
      <c r="A75" s="256" t="s">
        <v>258</v>
      </c>
      <c r="B75" s="246" t="s">
        <v>449</v>
      </c>
      <c r="C75" s="230" t="s">
        <v>329</v>
      </c>
      <c r="D75" s="230" t="s">
        <v>133</v>
      </c>
      <c r="E75" s="232"/>
      <c r="F75" s="221"/>
      <c r="G75" s="221"/>
      <c r="H75" s="221"/>
      <c r="I75" s="221"/>
      <c r="J75" s="221"/>
      <c r="K75" s="221"/>
      <c r="L75" s="221"/>
      <c r="M75" s="221"/>
      <c r="N75" s="221"/>
      <c r="O75" s="221"/>
      <c r="P75" s="221"/>
      <c r="Q75" s="221"/>
      <c r="R75" s="221"/>
    </row>
    <row r="76" spans="1:18" ht="30" x14ac:dyDescent="0.25">
      <c r="A76" s="251" t="s">
        <v>258</v>
      </c>
      <c r="B76" s="246" t="s">
        <v>450</v>
      </c>
      <c r="C76" s="230" t="s">
        <v>329</v>
      </c>
      <c r="D76" s="230" t="s">
        <v>133</v>
      </c>
      <c r="E76" s="232"/>
      <c r="F76" s="221"/>
      <c r="G76" s="221"/>
      <c r="H76" s="221"/>
      <c r="I76" s="221"/>
      <c r="J76" s="221"/>
      <c r="K76" s="221"/>
      <c r="L76" s="221"/>
      <c r="M76" s="221"/>
      <c r="N76" s="221"/>
      <c r="O76" s="221"/>
      <c r="P76" s="221"/>
      <c r="Q76" s="221"/>
      <c r="R76" s="221"/>
    </row>
    <row r="77" spans="1:18" ht="30" x14ac:dyDescent="0.25">
      <c r="A77" s="251" t="s">
        <v>258</v>
      </c>
      <c r="B77" s="246" t="s">
        <v>451</v>
      </c>
      <c r="C77" s="230" t="s">
        <v>329</v>
      </c>
      <c r="D77" s="230" t="s">
        <v>452</v>
      </c>
      <c r="E77" s="232"/>
      <c r="F77" s="221"/>
      <c r="G77" s="221"/>
      <c r="H77" s="221"/>
      <c r="I77" s="221"/>
      <c r="J77" s="221"/>
      <c r="K77" s="221"/>
      <c r="L77" s="221"/>
      <c r="M77" s="221"/>
      <c r="N77" s="221"/>
      <c r="O77" s="221"/>
      <c r="P77" s="221"/>
      <c r="Q77" s="221"/>
      <c r="R77" s="221"/>
    </row>
    <row r="78" spans="1:18" ht="30" x14ac:dyDescent="0.25">
      <c r="A78" s="256" t="s">
        <v>258</v>
      </c>
      <c r="B78" s="246" t="s">
        <v>346</v>
      </c>
      <c r="C78" s="230" t="s">
        <v>329</v>
      </c>
      <c r="D78" s="230" t="s">
        <v>133</v>
      </c>
      <c r="E78" s="232"/>
      <c r="F78" s="221"/>
      <c r="G78" s="221"/>
      <c r="H78" s="221"/>
      <c r="I78" s="221"/>
      <c r="J78" s="221"/>
      <c r="K78" s="221"/>
      <c r="L78" s="221"/>
      <c r="M78" s="221"/>
      <c r="N78" s="221"/>
      <c r="O78" s="221"/>
      <c r="P78" s="221"/>
      <c r="Q78" s="221"/>
      <c r="R78" s="221"/>
    </row>
    <row r="79" spans="1:18" ht="45" x14ac:dyDescent="0.25">
      <c r="A79" s="251" t="s">
        <v>258</v>
      </c>
      <c r="B79" s="252" t="s">
        <v>349</v>
      </c>
      <c r="C79" s="230" t="s">
        <v>329</v>
      </c>
      <c r="D79" s="230" t="s">
        <v>133</v>
      </c>
      <c r="E79" s="232"/>
      <c r="F79" s="221"/>
      <c r="G79" s="221"/>
      <c r="H79" s="221"/>
      <c r="I79" s="221"/>
      <c r="J79" s="221"/>
      <c r="K79" s="221"/>
      <c r="L79" s="221"/>
      <c r="M79" s="221"/>
      <c r="N79" s="221"/>
      <c r="O79" s="221"/>
      <c r="P79" s="221"/>
      <c r="Q79" s="221"/>
      <c r="R79" s="221"/>
    </row>
    <row r="80" spans="1:18" x14ac:dyDescent="0.25">
      <c r="A80" s="68" t="s">
        <v>280</v>
      </c>
      <c r="B80" s="69" t="s">
        <v>248</v>
      </c>
      <c r="C80" s="70"/>
      <c r="D80" s="71"/>
      <c r="E80" s="72"/>
      <c r="F80" s="72"/>
      <c r="G80" s="72"/>
      <c r="H80" s="72"/>
      <c r="I80" s="72"/>
      <c r="J80" s="72"/>
      <c r="K80" s="72"/>
      <c r="L80" s="72"/>
      <c r="M80" s="72"/>
      <c r="N80" s="72"/>
      <c r="O80" s="72"/>
      <c r="P80" s="72"/>
      <c r="Q80" s="72"/>
      <c r="R80" s="72"/>
    </row>
    <row r="81" spans="1:20" x14ac:dyDescent="0.25">
      <c r="A81" s="73" t="s">
        <v>280</v>
      </c>
      <c r="B81" s="138" t="s">
        <v>133</v>
      </c>
      <c r="C81" s="74"/>
      <c r="D81" s="72"/>
      <c r="E81" s="72"/>
      <c r="F81" s="72"/>
      <c r="G81" s="72"/>
      <c r="H81" s="72"/>
      <c r="I81" s="72"/>
      <c r="J81" s="72"/>
      <c r="K81" s="72"/>
      <c r="L81" s="72"/>
      <c r="M81" s="72"/>
      <c r="N81" s="72"/>
      <c r="O81" s="72"/>
      <c r="P81" s="72"/>
      <c r="Q81" s="72"/>
      <c r="R81" s="72"/>
      <c r="S81" s="221"/>
      <c r="T81" s="221"/>
    </row>
    <row r="82" spans="1:20" x14ac:dyDescent="0.25">
      <c r="A82" s="45" t="s">
        <v>282</v>
      </c>
      <c r="B82" s="65" t="s">
        <v>283</v>
      </c>
      <c r="C82" s="194" t="s">
        <v>284</v>
      </c>
      <c r="D82" s="194" t="s">
        <v>285</v>
      </c>
      <c r="E82" s="194" t="s">
        <v>286</v>
      </c>
      <c r="F82" s="65" t="s">
        <v>232</v>
      </c>
      <c r="G82" s="65" t="s">
        <v>233</v>
      </c>
      <c r="H82" s="194" t="s">
        <v>287</v>
      </c>
      <c r="I82" s="75" t="s">
        <v>288</v>
      </c>
      <c r="J82" s="194" t="s">
        <v>206</v>
      </c>
      <c r="K82" s="53" t="s">
        <v>289</v>
      </c>
      <c r="L82" s="53" t="s">
        <v>290</v>
      </c>
      <c r="M82" s="53" t="s">
        <v>291</v>
      </c>
      <c r="N82" s="53" t="s">
        <v>292</v>
      </c>
      <c r="O82" s="53" t="s">
        <v>112</v>
      </c>
      <c r="P82" s="53" t="s">
        <v>293</v>
      </c>
      <c r="Q82" s="53" t="s">
        <v>294</v>
      </c>
      <c r="R82" s="53" t="s">
        <v>295</v>
      </c>
      <c r="S82" s="257" t="s">
        <v>296</v>
      </c>
      <c r="T82" s="76" t="s">
        <v>216</v>
      </c>
    </row>
    <row r="83" spans="1:20" ht="90" x14ac:dyDescent="0.25">
      <c r="A83" s="83" t="s">
        <v>282</v>
      </c>
      <c r="B83" s="44" t="s">
        <v>356</v>
      </c>
      <c r="C83" s="258" t="s">
        <v>133</v>
      </c>
      <c r="D83" s="58">
        <v>1</v>
      </c>
      <c r="E83" s="259" t="s">
        <v>453</v>
      </c>
      <c r="F83" s="230" t="s">
        <v>133</v>
      </c>
      <c r="G83" s="230" t="s">
        <v>133</v>
      </c>
      <c r="H83" s="58" t="s">
        <v>133</v>
      </c>
      <c r="I83" s="44">
        <v>1</v>
      </c>
      <c r="J83" s="58" t="s">
        <v>35</v>
      </c>
      <c r="K83" s="58" t="s">
        <v>133</v>
      </c>
      <c r="L83" s="58" t="s">
        <v>133</v>
      </c>
      <c r="M83" s="58" t="s">
        <v>454</v>
      </c>
      <c r="N83" s="58" t="s">
        <v>133</v>
      </c>
      <c r="O83" s="58" t="s">
        <v>133</v>
      </c>
      <c r="P83" s="58" t="s">
        <v>133</v>
      </c>
      <c r="Q83" s="58" t="s">
        <v>133</v>
      </c>
      <c r="R83" s="58" t="s">
        <v>133</v>
      </c>
      <c r="S83" s="58" t="s">
        <v>133</v>
      </c>
      <c r="T83" s="44" t="s">
        <v>133</v>
      </c>
    </row>
    <row r="84" spans="1:20" ht="45" x14ac:dyDescent="0.25">
      <c r="A84" s="48" t="s">
        <v>282</v>
      </c>
      <c r="B84" s="44" t="s">
        <v>318</v>
      </c>
      <c r="C84" s="258" t="s">
        <v>133</v>
      </c>
      <c r="D84" s="58">
        <v>2</v>
      </c>
      <c r="E84" s="259" t="s">
        <v>455</v>
      </c>
      <c r="F84" s="230" t="s">
        <v>133</v>
      </c>
      <c r="G84" s="230" t="s">
        <v>133</v>
      </c>
      <c r="H84" s="58" t="s">
        <v>133</v>
      </c>
      <c r="I84" s="44">
        <v>1</v>
      </c>
      <c r="J84" s="58" t="s">
        <v>35</v>
      </c>
      <c r="K84" s="58" t="s">
        <v>133</v>
      </c>
      <c r="L84" s="58" t="s">
        <v>133</v>
      </c>
      <c r="M84" s="58" t="s">
        <v>374</v>
      </c>
      <c r="N84" s="58" t="s">
        <v>133</v>
      </c>
      <c r="O84" s="58" t="s">
        <v>133</v>
      </c>
      <c r="P84" s="58" t="s">
        <v>133</v>
      </c>
      <c r="Q84" s="58" t="s">
        <v>133</v>
      </c>
      <c r="R84" s="58" t="s">
        <v>133</v>
      </c>
      <c r="S84" s="58" t="s">
        <v>133</v>
      </c>
      <c r="T84" s="44" t="s">
        <v>133</v>
      </c>
    </row>
    <row r="85" spans="1:20" x14ac:dyDescent="0.25">
      <c r="A85" s="45" t="s">
        <v>297</v>
      </c>
      <c r="B85" s="238" t="s">
        <v>298</v>
      </c>
      <c r="C85" s="70"/>
      <c r="D85" s="221"/>
      <c r="E85" s="221"/>
      <c r="F85" s="221"/>
      <c r="G85" s="221"/>
      <c r="H85" s="221"/>
      <c r="I85" s="221"/>
      <c r="J85" s="221"/>
      <c r="K85" s="221"/>
      <c r="L85" s="221"/>
      <c r="M85" s="221"/>
      <c r="N85" s="221"/>
      <c r="O85" s="221"/>
      <c r="P85" s="221"/>
      <c r="Q85" s="221"/>
      <c r="R85" s="221"/>
      <c r="S85" s="221"/>
      <c r="T85" s="221"/>
    </row>
    <row r="86" spans="1:20" x14ac:dyDescent="0.25">
      <c r="A86" s="48" t="s">
        <v>297</v>
      </c>
      <c r="B86" s="230" t="s">
        <v>221</v>
      </c>
      <c r="C86" s="74"/>
      <c r="D86" s="221"/>
      <c r="E86" s="221"/>
      <c r="F86" s="221"/>
      <c r="G86" s="221"/>
      <c r="H86" s="221"/>
      <c r="I86" s="221"/>
      <c r="J86" s="221"/>
      <c r="K86" s="221"/>
      <c r="L86" s="221"/>
      <c r="M86" s="221"/>
      <c r="N86" s="221"/>
      <c r="O86" s="221"/>
      <c r="P86" s="221"/>
      <c r="Q86" s="221"/>
      <c r="R86" s="221"/>
      <c r="S86" s="221"/>
      <c r="T86" s="221"/>
    </row>
    <row r="87" spans="1:20" ht="25.5" x14ac:dyDescent="0.25">
      <c r="A87" s="45" t="s">
        <v>299</v>
      </c>
      <c r="B87" s="238" t="s">
        <v>289</v>
      </c>
      <c r="C87" s="238" t="s">
        <v>290</v>
      </c>
      <c r="D87" s="232"/>
      <c r="E87" s="221"/>
      <c r="F87" s="221"/>
      <c r="G87" s="221"/>
      <c r="H87" s="221"/>
      <c r="I87" s="221"/>
      <c r="J87" s="221"/>
      <c r="K87" s="221"/>
      <c r="L87" s="221"/>
      <c r="M87" s="221"/>
      <c r="N87" s="221"/>
      <c r="O87" s="221"/>
      <c r="P87" s="221"/>
      <c r="Q87" s="221"/>
      <c r="R87" s="221"/>
      <c r="S87" s="221"/>
      <c r="T87" s="221"/>
    </row>
    <row r="88" spans="1:20" ht="25.5" x14ac:dyDescent="0.25">
      <c r="A88" s="48" t="s">
        <v>299</v>
      </c>
      <c r="B88" s="230" t="s">
        <v>133</v>
      </c>
      <c r="C88" s="233" t="s">
        <v>133</v>
      </c>
      <c r="D88" s="232"/>
      <c r="E88" s="221"/>
      <c r="F88" s="221"/>
      <c r="G88" s="221"/>
      <c r="H88" s="221"/>
      <c r="I88" s="221"/>
      <c r="J88" s="221"/>
      <c r="K88" s="221"/>
      <c r="L88" s="221"/>
      <c r="M88" s="221"/>
      <c r="N88" s="221"/>
      <c r="O88" s="221"/>
      <c r="P88" s="221"/>
      <c r="Q88" s="221"/>
      <c r="R88" s="221"/>
      <c r="S88" s="221"/>
      <c r="T88" s="221"/>
    </row>
    <row r="89" spans="1:20" x14ac:dyDescent="0.25">
      <c r="A89" s="248"/>
      <c r="B89" s="243"/>
      <c r="C89" s="221"/>
      <c r="D89" s="221"/>
      <c r="E89" s="221"/>
      <c r="F89" s="221"/>
      <c r="G89" s="221"/>
      <c r="H89" s="221"/>
      <c r="I89" s="221"/>
      <c r="J89" s="221"/>
      <c r="K89" s="221"/>
      <c r="L89" s="221"/>
      <c r="M89" s="221"/>
      <c r="N89" s="221"/>
      <c r="O89" s="221"/>
      <c r="P89" s="221"/>
      <c r="Q89" s="221"/>
      <c r="R89" s="221"/>
      <c r="S89" s="221"/>
      <c r="T89" s="221"/>
    </row>
    <row r="90" spans="1:20" x14ac:dyDescent="0.25">
      <c r="A90" s="245" t="s">
        <v>229</v>
      </c>
      <c r="B90" s="255" t="s">
        <v>305</v>
      </c>
      <c r="C90" s="247"/>
      <c r="D90" s="248"/>
      <c r="E90" s="248"/>
      <c r="F90" s="248"/>
      <c r="G90" s="221"/>
      <c r="H90" s="221"/>
      <c r="I90" s="221"/>
      <c r="J90" s="221"/>
      <c r="K90" s="221"/>
      <c r="L90" s="221"/>
      <c r="M90" s="221"/>
      <c r="N90" s="221"/>
      <c r="O90" s="221"/>
      <c r="P90" s="221"/>
      <c r="Q90" s="221"/>
      <c r="R90" s="221"/>
      <c r="S90" s="221"/>
      <c r="T90" s="221"/>
    </row>
    <row r="91" spans="1:20" ht="22.5" x14ac:dyDescent="0.25">
      <c r="A91" s="45" t="s">
        <v>35</v>
      </c>
      <c r="B91" s="238" t="s">
        <v>230</v>
      </c>
      <c r="C91" s="238" t="s">
        <v>102</v>
      </c>
      <c r="D91" s="238" t="s">
        <v>103</v>
      </c>
      <c r="E91" s="238" t="s">
        <v>104</v>
      </c>
      <c r="F91" s="238" t="s">
        <v>231</v>
      </c>
      <c r="G91" s="65" t="s">
        <v>232</v>
      </c>
      <c r="H91" s="65" t="s">
        <v>233</v>
      </c>
      <c r="I91" s="221"/>
      <c r="J91" s="221"/>
      <c r="K91" s="221"/>
      <c r="L91" s="221"/>
      <c r="M91" s="221"/>
      <c r="N91" s="221"/>
      <c r="O91" s="221"/>
      <c r="P91" s="221"/>
      <c r="Q91" s="221"/>
      <c r="R91" s="221"/>
      <c r="S91" s="221"/>
      <c r="T91" s="221"/>
    </row>
    <row r="92" spans="1:20" ht="30" x14ac:dyDescent="0.25">
      <c r="A92" s="48" t="s">
        <v>35</v>
      </c>
      <c r="B92" s="230" t="s">
        <v>371</v>
      </c>
      <c r="C92" s="230" t="s">
        <v>372</v>
      </c>
      <c r="D92" s="230" t="s">
        <v>235</v>
      </c>
      <c r="E92" s="230" t="s">
        <v>373</v>
      </c>
      <c r="F92" s="230" t="s">
        <v>223</v>
      </c>
      <c r="G92" s="230" t="s">
        <v>133</v>
      </c>
      <c r="H92" s="230" t="s">
        <v>133</v>
      </c>
      <c r="I92" s="221"/>
      <c r="J92" s="221"/>
      <c r="K92" s="221"/>
      <c r="L92" s="221"/>
      <c r="M92" s="221"/>
      <c r="N92" s="221"/>
      <c r="O92" s="221"/>
      <c r="P92" s="221"/>
      <c r="Q92" s="221"/>
      <c r="R92" s="221"/>
      <c r="S92" s="221"/>
      <c r="T92" s="221"/>
    </row>
    <row r="93" spans="1:20" ht="22.5" x14ac:dyDescent="0.25">
      <c r="A93" s="66" t="s">
        <v>236</v>
      </c>
      <c r="B93" s="238" t="s">
        <v>237</v>
      </c>
      <c r="C93" s="238" t="s">
        <v>238</v>
      </c>
      <c r="D93" s="238" t="s">
        <v>239</v>
      </c>
      <c r="E93" s="53" t="s">
        <v>240</v>
      </c>
      <c r="F93" s="238" t="s">
        <v>241</v>
      </c>
      <c r="G93" s="238" t="s">
        <v>106</v>
      </c>
      <c r="H93" s="238" t="s">
        <v>107</v>
      </c>
      <c r="I93" s="238" t="s">
        <v>108</v>
      </c>
      <c r="J93" s="238" t="s">
        <v>242</v>
      </c>
      <c r="K93" s="65" t="s">
        <v>232</v>
      </c>
      <c r="L93" s="65" t="s">
        <v>233</v>
      </c>
      <c r="M93" s="221"/>
      <c r="N93" s="221"/>
      <c r="O93" s="221"/>
      <c r="P93" s="221"/>
      <c r="Q93" s="221"/>
      <c r="R93" s="221"/>
      <c r="S93" s="221"/>
      <c r="T93" s="221"/>
    </row>
    <row r="94" spans="1:20" x14ac:dyDescent="0.25">
      <c r="A94" s="59" t="s">
        <v>236</v>
      </c>
      <c r="B94" s="230" t="s">
        <v>255</v>
      </c>
      <c r="C94" s="230" t="s">
        <v>133</v>
      </c>
      <c r="D94" s="230" t="s">
        <v>133</v>
      </c>
      <c r="E94" s="249" t="s">
        <v>133</v>
      </c>
      <c r="F94" s="230" t="s">
        <v>367</v>
      </c>
      <c r="G94" s="230" t="s">
        <v>368</v>
      </c>
      <c r="H94" s="230" t="s">
        <v>303</v>
      </c>
      <c r="I94" s="230" t="s">
        <v>439</v>
      </c>
      <c r="J94" s="230" t="s">
        <v>133</v>
      </c>
      <c r="K94" s="230" t="s">
        <v>133</v>
      </c>
      <c r="L94" s="230" t="s">
        <v>133</v>
      </c>
      <c r="M94" s="221"/>
      <c r="N94" s="221"/>
      <c r="O94" s="221"/>
      <c r="P94" s="221"/>
      <c r="Q94" s="221"/>
      <c r="R94" s="221"/>
      <c r="S94" s="221"/>
      <c r="T94" s="221"/>
    </row>
    <row r="95" spans="1:20" ht="22.5" x14ac:dyDescent="0.25">
      <c r="A95" s="241" t="s">
        <v>246</v>
      </c>
      <c r="B95" s="231" t="s">
        <v>237</v>
      </c>
      <c r="C95" s="238" t="s">
        <v>238</v>
      </c>
      <c r="D95" s="238" t="s">
        <v>241</v>
      </c>
      <c r="E95" s="65" t="s">
        <v>232</v>
      </c>
      <c r="F95" s="65" t="s">
        <v>233</v>
      </c>
      <c r="G95" s="221"/>
      <c r="H95" s="221"/>
      <c r="I95" s="221"/>
      <c r="J95" s="221"/>
      <c r="K95" s="221"/>
      <c r="L95" s="221"/>
      <c r="M95" s="221"/>
      <c r="N95" s="221"/>
      <c r="O95" s="221"/>
      <c r="P95" s="221"/>
      <c r="Q95" s="221"/>
      <c r="R95" s="221"/>
      <c r="S95" s="221"/>
      <c r="T95" s="221"/>
    </row>
    <row r="96" spans="1:20" x14ac:dyDescent="0.25">
      <c r="A96" s="229" t="s">
        <v>246</v>
      </c>
      <c r="B96" s="233" t="s">
        <v>133</v>
      </c>
      <c r="C96" s="233" t="s">
        <v>133</v>
      </c>
      <c r="D96" s="233" t="s">
        <v>133</v>
      </c>
      <c r="E96" s="230" t="s">
        <v>133</v>
      </c>
      <c r="F96" s="230" t="s">
        <v>133</v>
      </c>
      <c r="G96" s="221"/>
      <c r="H96" s="221"/>
      <c r="I96" s="221"/>
      <c r="J96" s="221"/>
      <c r="K96" s="221"/>
      <c r="L96" s="221"/>
      <c r="M96" s="221"/>
      <c r="N96" s="221"/>
      <c r="O96" s="221"/>
      <c r="P96" s="221"/>
      <c r="Q96" s="221"/>
      <c r="R96" s="221"/>
      <c r="S96" s="221"/>
      <c r="T96" s="221"/>
    </row>
    <row r="97" spans="1:7" ht="22.5" x14ac:dyDescent="0.25">
      <c r="A97" s="241" t="s">
        <v>247</v>
      </c>
      <c r="B97" s="238" t="s">
        <v>248</v>
      </c>
      <c r="C97" s="238" t="s">
        <v>249</v>
      </c>
      <c r="D97" s="238" t="s">
        <v>250</v>
      </c>
      <c r="E97" s="238" t="s">
        <v>251</v>
      </c>
      <c r="F97" s="238" t="s">
        <v>252</v>
      </c>
      <c r="G97" s="250" t="s">
        <v>253</v>
      </c>
    </row>
    <row r="98" spans="1:7" x14ac:dyDescent="0.25">
      <c r="A98" s="251" t="s">
        <v>247</v>
      </c>
      <c r="B98" s="246" t="s">
        <v>443</v>
      </c>
      <c r="C98" s="230" t="s">
        <v>330</v>
      </c>
      <c r="D98" s="230" t="s">
        <v>223</v>
      </c>
      <c r="E98" s="230" t="s">
        <v>133</v>
      </c>
      <c r="F98" s="230">
        <v>0.5</v>
      </c>
      <c r="G98" s="230" t="s">
        <v>243</v>
      </c>
    </row>
    <row r="99" spans="1:7" x14ac:dyDescent="0.25">
      <c r="A99" s="251" t="s">
        <v>247</v>
      </c>
      <c r="B99" s="246" t="s">
        <v>444</v>
      </c>
      <c r="C99" s="230" t="s">
        <v>330</v>
      </c>
      <c r="D99" s="230" t="s">
        <v>223</v>
      </c>
      <c r="E99" s="230" t="s">
        <v>133</v>
      </c>
      <c r="F99" s="230">
        <v>0.5</v>
      </c>
      <c r="G99" s="230" t="s">
        <v>243</v>
      </c>
    </row>
    <row r="100" spans="1:7" ht="30" x14ac:dyDescent="0.25">
      <c r="A100" s="251" t="s">
        <v>247</v>
      </c>
      <c r="B100" s="246" t="s">
        <v>337</v>
      </c>
      <c r="C100" s="230" t="s">
        <v>330</v>
      </c>
      <c r="D100" s="230" t="s">
        <v>223</v>
      </c>
      <c r="E100" s="230" t="s">
        <v>133</v>
      </c>
      <c r="F100" s="230">
        <v>0.5</v>
      </c>
      <c r="G100" s="230" t="s">
        <v>243</v>
      </c>
    </row>
    <row r="101" spans="1:7" ht="30" x14ac:dyDescent="0.25">
      <c r="A101" s="251" t="s">
        <v>247</v>
      </c>
      <c r="B101" s="246" t="s">
        <v>338</v>
      </c>
      <c r="C101" s="230" t="s">
        <v>330</v>
      </c>
      <c r="D101" s="230" t="s">
        <v>223</v>
      </c>
      <c r="E101" s="230" t="s">
        <v>133</v>
      </c>
      <c r="F101" s="230">
        <v>0.5</v>
      </c>
      <c r="G101" s="230" t="s">
        <v>243</v>
      </c>
    </row>
    <row r="102" spans="1:7" ht="22.5" x14ac:dyDescent="0.25">
      <c r="A102" s="241" t="s">
        <v>258</v>
      </c>
      <c r="B102" s="231" t="s">
        <v>248</v>
      </c>
      <c r="C102" s="238" t="s">
        <v>249</v>
      </c>
      <c r="D102" s="238" t="s">
        <v>250</v>
      </c>
      <c r="E102" s="253"/>
      <c r="F102" s="244"/>
      <c r="G102" s="221"/>
    </row>
    <row r="103" spans="1:7" ht="30" x14ac:dyDescent="0.25">
      <c r="A103" s="251" t="s">
        <v>258</v>
      </c>
      <c r="B103" s="252" t="s">
        <v>445</v>
      </c>
      <c r="C103" s="230" t="s">
        <v>329</v>
      </c>
      <c r="D103" s="230" t="s">
        <v>133</v>
      </c>
      <c r="E103" s="254"/>
      <c r="F103" s="221"/>
      <c r="G103" s="221"/>
    </row>
    <row r="104" spans="1:7" x14ac:dyDescent="0.25">
      <c r="A104" s="251" t="s">
        <v>258</v>
      </c>
      <c r="B104" s="252" t="s">
        <v>340</v>
      </c>
      <c r="C104" s="230" t="s">
        <v>329</v>
      </c>
      <c r="D104" s="230" t="s">
        <v>133</v>
      </c>
      <c r="E104" s="254"/>
      <c r="F104" s="221"/>
      <c r="G104" s="221"/>
    </row>
    <row r="105" spans="1:7" x14ac:dyDescent="0.25">
      <c r="A105" s="251" t="s">
        <v>258</v>
      </c>
      <c r="B105" s="252" t="s">
        <v>446</v>
      </c>
      <c r="C105" s="230" t="s">
        <v>329</v>
      </c>
      <c r="D105" s="230" t="s">
        <v>133</v>
      </c>
      <c r="E105" s="254"/>
      <c r="F105" s="221"/>
      <c r="G105" s="221"/>
    </row>
    <row r="106" spans="1:7" x14ac:dyDescent="0.25">
      <c r="A106" s="251" t="s">
        <v>258</v>
      </c>
      <c r="B106" s="252" t="s">
        <v>447</v>
      </c>
      <c r="C106" s="230" t="s">
        <v>329</v>
      </c>
      <c r="D106" s="230" t="s">
        <v>133</v>
      </c>
      <c r="E106" s="254"/>
      <c r="F106" s="221"/>
      <c r="G106" s="221"/>
    </row>
    <row r="107" spans="1:7" x14ac:dyDescent="0.25">
      <c r="A107" s="251" t="s">
        <v>258</v>
      </c>
      <c r="B107" s="252" t="s">
        <v>443</v>
      </c>
      <c r="C107" s="230" t="s">
        <v>329</v>
      </c>
      <c r="D107" s="230" t="s">
        <v>133</v>
      </c>
      <c r="E107" s="254"/>
      <c r="F107" s="221"/>
      <c r="G107" s="221"/>
    </row>
    <row r="108" spans="1:7" x14ac:dyDescent="0.25">
      <c r="A108" s="251" t="s">
        <v>258</v>
      </c>
      <c r="B108" s="252" t="s">
        <v>444</v>
      </c>
      <c r="C108" s="230" t="s">
        <v>329</v>
      </c>
      <c r="D108" s="230" t="s">
        <v>133</v>
      </c>
      <c r="E108" s="254"/>
      <c r="F108" s="221"/>
      <c r="G108" s="221"/>
    </row>
    <row r="109" spans="1:7" x14ac:dyDescent="0.25">
      <c r="A109" s="251" t="s">
        <v>258</v>
      </c>
      <c r="B109" s="252" t="s">
        <v>456</v>
      </c>
      <c r="C109" s="230" t="s">
        <v>328</v>
      </c>
      <c r="D109" s="230" t="s">
        <v>133</v>
      </c>
      <c r="E109" s="254"/>
      <c r="F109" s="221"/>
      <c r="G109" s="221"/>
    </row>
    <row r="110" spans="1:7" x14ac:dyDescent="0.25">
      <c r="A110" s="251" t="s">
        <v>258</v>
      </c>
      <c r="B110" s="252" t="s">
        <v>448</v>
      </c>
      <c r="C110" s="230" t="s">
        <v>329</v>
      </c>
      <c r="D110" s="230" t="s">
        <v>133</v>
      </c>
      <c r="E110" s="254"/>
      <c r="F110" s="221"/>
      <c r="G110" s="221"/>
    </row>
    <row r="111" spans="1:7" ht="30" x14ac:dyDescent="0.25">
      <c r="A111" s="251" t="s">
        <v>258</v>
      </c>
      <c r="B111" s="252" t="s">
        <v>342</v>
      </c>
      <c r="C111" s="230" t="s">
        <v>329</v>
      </c>
      <c r="D111" s="230" t="s">
        <v>133</v>
      </c>
      <c r="E111" s="254"/>
      <c r="F111" s="221"/>
      <c r="G111" s="221"/>
    </row>
    <row r="112" spans="1:7" ht="30" x14ac:dyDescent="0.25">
      <c r="A112" s="251" t="s">
        <v>258</v>
      </c>
      <c r="B112" s="252" t="s">
        <v>337</v>
      </c>
      <c r="C112" s="230" t="s">
        <v>329</v>
      </c>
      <c r="D112" s="230" t="s">
        <v>133</v>
      </c>
      <c r="E112" s="232"/>
      <c r="F112" s="221"/>
      <c r="G112" s="221"/>
    </row>
    <row r="113" spans="1:20" ht="30" x14ac:dyDescent="0.25">
      <c r="A113" s="251" t="s">
        <v>258</v>
      </c>
      <c r="B113" s="252" t="s">
        <v>449</v>
      </c>
      <c r="C113" s="230" t="s">
        <v>329</v>
      </c>
      <c r="D113" s="230" t="s">
        <v>133</v>
      </c>
      <c r="E113" s="232"/>
      <c r="F113" s="221"/>
      <c r="G113" s="221"/>
      <c r="H113" s="221"/>
      <c r="I113" s="221"/>
      <c r="J113" s="221"/>
      <c r="K113" s="221"/>
      <c r="L113" s="221"/>
      <c r="M113" s="221"/>
      <c r="N113" s="221"/>
      <c r="O113" s="221"/>
      <c r="P113" s="221"/>
      <c r="Q113" s="221"/>
      <c r="R113" s="221"/>
      <c r="S113" s="221"/>
      <c r="T113" s="221"/>
    </row>
    <row r="114" spans="1:20" ht="30" x14ac:dyDescent="0.25">
      <c r="A114" s="251" t="s">
        <v>258</v>
      </c>
      <c r="B114" s="252" t="s">
        <v>450</v>
      </c>
      <c r="C114" s="230" t="s">
        <v>329</v>
      </c>
      <c r="D114" s="230" t="s">
        <v>133</v>
      </c>
      <c r="E114" s="232"/>
      <c r="F114" s="221"/>
      <c r="G114" s="221"/>
      <c r="H114" s="221"/>
      <c r="I114" s="221"/>
      <c r="J114" s="221"/>
      <c r="K114" s="221"/>
      <c r="L114" s="221"/>
      <c r="M114" s="221"/>
      <c r="N114" s="221"/>
      <c r="O114" s="221"/>
      <c r="P114" s="221"/>
      <c r="Q114" s="221"/>
      <c r="R114" s="221"/>
      <c r="S114" s="221"/>
      <c r="T114" s="221"/>
    </row>
    <row r="115" spans="1:20" ht="30" x14ac:dyDescent="0.25">
      <c r="A115" s="251" t="s">
        <v>258</v>
      </c>
      <c r="B115" s="252" t="s">
        <v>451</v>
      </c>
      <c r="C115" s="230" t="s">
        <v>329</v>
      </c>
      <c r="D115" s="230" t="s">
        <v>452</v>
      </c>
      <c r="E115" s="232"/>
      <c r="F115" s="221"/>
      <c r="G115" s="221"/>
      <c r="H115" s="221"/>
      <c r="I115" s="221"/>
      <c r="J115" s="221"/>
      <c r="K115" s="221"/>
      <c r="L115" s="221"/>
      <c r="M115" s="221"/>
      <c r="N115" s="221"/>
      <c r="O115" s="221"/>
      <c r="P115" s="221"/>
      <c r="Q115" s="221"/>
      <c r="R115" s="221"/>
      <c r="S115" s="221"/>
      <c r="T115" s="221"/>
    </row>
    <row r="116" spans="1:20" ht="30" x14ac:dyDescent="0.25">
      <c r="A116" s="251" t="s">
        <v>258</v>
      </c>
      <c r="B116" s="252" t="s">
        <v>346</v>
      </c>
      <c r="C116" s="230" t="s">
        <v>329</v>
      </c>
      <c r="D116" s="230" t="s">
        <v>133</v>
      </c>
      <c r="E116" s="232"/>
      <c r="F116" s="221"/>
      <c r="G116" s="221"/>
      <c r="H116" s="221"/>
      <c r="I116" s="221"/>
      <c r="J116" s="221"/>
      <c r="K116" s="221"/>
      <c r="L116" s="221"/>
      <c r="M116" s="221"/>
      <c r="N116" s="221"/>
      <c r="O116" s="221"/>
      <c r="P116" s="221"/>
      <c r="Q116" s="221"/>
      <c r="R116" s="221"/>
      <c r="S116" s="221"/>
      <c r="T116" s="221"/>
    </row>
    <row r="117" spans="1:20" ht="45" x14ac:dyDescent="0.25">
      <c r="A117" s="251" t="s">
        <v>258</v>
      </c>
      <c r="B117" s="252" t="s">
        <v>349</v>
      </c>
      <c r="C117" s="230" t="s">
        <v>329</v>
      </c>
      <c r="D117" s="230" t="s">
        <v>133</v>
      </c>
      <c r="E117" s="232"/>
      <c r="F117" s="221"/>
      <c r="G117" s="221"/>
      <c r="H117" s="221"/>
      <c r="I117" s="221"/>
      <c r="J117" s="221"/>
      <c r="K117" s="221"/>
      <c r="L117" s="221"/>
      <c r="M117" s="221"/>
      <c r="N117" s="221"/>
      <c r="O117" s="221"/>
      <c r="P117" s="221"/>
      <c r="Q117" s="221"/>
      <c r="R117" s="221"/>
      <c r="S117" s="221"/>
      <c r="T117" s="221"/>
    </row>
    <row r="118" spans="1:20" x14ac:dyDescent="0.25">
      <c r="A118" s="68" t="s">
        <v>280</v>
      </c>
      <c r="B118" s="69" t="s">
        <v>248</v>
      </c>
      <c r="C118" s="70"/>
      <c r="D118" s="71"/>
      <c r="E118" s="72"/>
      <c r="F118" s="72"/>
      <c r="G118" s="72"/>
      <c r="H118" s="72"/>
      <c r="I118" s="72"/>
      <c r="J118" s="72"/>
      <c r="K118" s="72"/>
      <c r="L118" s="72"/>
      <c r="M118" s="72"/>
      <c r="N118" s="72"/>
      <c r="O118" s="72"/>
      <c r="P118" s="72"/>
      <c r="Q118" s="72"/>
      <c r="R118" s="72"/>
      <c r="S118" s="221"/>
      <c r="T118" s="221"/>
    </row>
    <row r="119" spans="1:20" x14ac:dyDescent="0.25">
      <c r="A119" s="73" t="s">
        <v>280</v>
      </c>
      <c r="B119" s="138" t="s">
        <v>133</v>
      </c>
      <c r="C119" s="74"/>
      <c r="D119" s="72"/>
      <c r="E119" s="72"/>
      <c r="F119" s="72"/>
      <c r="G119" s="72"/>
      <c r="H119" s="72"/>
      <c r="I119" s="72"/>
      <c r="J119" s="72"/>
      <c r="K119" s="72"/>
      <c r="L119" s="72"/>
      <c r="M119" s="72"/>
      <c r="N119" s="72"/>
      <c r="O119" s="72"/>
      <c r="P119" s="72"/>
      <c r="Q119" s="72"/>
      <c r="R119" s="72"/>
      <c r="S119" s="221"/>
      <c r="T119" s="221"/>
    </row>
    <row r="120" spans="1:20" x14ac:dyDescent="0.25">
      <c r="A120" s="45" t="s">
        <v>282</v>
      </c>
      <c r="B120" s="65" t="s">
        <v>283</v>
      </c>
      <c r="C120" s="75" t="s">
        <v>284</v>
      </c>
      <c r="D120" s="75" t="s">
        <v>285</v>
      </c>
      <c r="E120" s="75" t="s">
        <v>286</v>
      </c>
      <c r="F120" s="65" t="s">
        <v>232</v>
      </c>
      <c r="G120" s="65" t="s">
        <v>233</v>
      </c>
      <c r="H120" s="75" t="s">
        <v>287</v>
      </c>
      <c r="I120" s="75" t="s">
        <v>288</v>
      </c>
      <c r="J120" s="194" t="s">
        <v>206</v>
      </c>
      <c r="K120" s="75" t="s">
        <v>289</v>
      </c>
      <c r="L120" s="75" t="s">
        <v>290</v>
      </c>
      <c r="M120" s="75" t="s">
        <v>291</v>
      </c>
      <c r="N120" s="75" t="s">
        <v>292</v>
      </c>
      <c r="O120" s="75" t="s">
        <v>112</v>
      </c>
      <c r="P120" s="75" t="s">
        <v>293</v>
      </c>
      <c r="Q120" s="75" t="s">
        <v>294</v>
      </c>
      <c r="R120" s="75" t="s">
        <v>295</v>
      </c>
      <c r="S120" s="75" t="s">
        <v>296</v>
      </c>
      <c r="T120" s="76" t="s">
        <v>216</v>
      </c>
    </row>
    <row r="121" spans="1:20" ht="90" x14ac:dyDescent="0.25">
      <c r="A121" s="251" t="s">
        <v>282</v>
      </c>
      <c r="B121" s="260" t="s">
        <v>356</v>
      </c>
      <c r="C121" s="261" t="s">
        <v>358</v>
      </c>
      <c r="D121" s="44">
        <v>1</v>
      </c>
      <c r="E121" s="259" t="s">
        <v>457</v>
      </c>
      <c r="F121" s="230" t="s">
        <v>133</v>
      </c>
      <c r="G121" s="230" t="s">
        <v>133</v>
      </c>
      <c r="H121" s="44" t="s">
        <v>133</v>
      </c>
      <c r="I121" s="44">
        <v>1</v>
      </c>
      <c r="J121" s="58" t="s">
        <v>35</v>
      </c>
      <c r="K121" s="44" t="s">
        <v>133</v>
      </c>
      <c r="L121" s="44" t="s">
        <v>133</v>
      </c>
      <c r="M121" s="44" t="s">
        <v>412</v>
      </c>
      <c r="N121" s="44" t="s">
        <v>133</v>
      </c>
      <c r="O121" s="44" t="s">
        <v>133</v>
      </c>
      <c r="P121" s="44" t="s">
        <v>133</v>
      </c>
      <c r="Q121" s="44" t="s">
        <v>133</v>
      </c>
      <c r="R121" s="44" t="s">
        <v>133</v>
      </c>
      <c r="S121" s="44" t="s">
        <v>133</v>
      </c>
      <c r="T121" s="44" t="s">
        <v>133</v>
      </c>
    </row>
    <row r="122" spans="1:20" ht="165" x14ac:dyDescent="0.25">
      <c r="A122" s="251" t="s">
        <v>282</v>
      </c>
      <c r="B122" s="262" t="s">
        <v>356</v>
      </c>
      <c r="C122" s="262" t="s">
        <v>358</v>
      </c>
      <c r="D122" s="261">
        <v>2</v>
      </c>
      <c r="E122" s="263" t="s">
        <v>458</v>
      </c>
      <c r="F122" s="264" t="s">
        <v>133</v>
      </c>
      <c r="G122" s="265" t="s">
        <v>133</v>
      </c>
      <c r="H122" s="261" t="s">
        <v>394</v>
      </c>
      <c r="I122" s="44">
        <v>1</v>
      </c>
      <c r="J122" s="58" t="s">
        <v>35</v>
      </c>
      <c r="K122" s="44" t="s">
        <v>133</v>
      </c>
      <c r="L122" s="44" t="s">
        <v>133</v>
      </c>
      <c r="M122" s="44" t="s">
        <v>328</v>
      </c>
      <c r="N122" s="44" t="s">
        <v>133</v>
      </c>
      <c r="O122" s="44" t="s">
        <v>133</v>
      </c>
      <c r="P122" s="44" t="s">
        <v>133</v>
      </c>
      <c r="Q122" s="44" t="s">
        <v>133</v>
      </c>
      <c r="R122" s="44" t="s">
        <v>133</v>
      </c>
      <c r="S122" s="44" t="s">
        <v>133</v>
      </c>
      <c r="T122" s="44" t="s">
        <v>133</v>
      </c>
    </row>
    <row r="123" spans="1:20" ht="165" x14ac:dyDescent="0.25">
      <c r="A123" s="251" t="s">
        <v>282</v>
      </c>
      <c r="B123" s="266" t="s">
        <v>356</v>
      </c>
      <c r="C123" s="266" t="s">
        <v>358</v>
      </c>
      <c r="D123" s="266">
        <v>2</v>
      </c>
      <c r="E123" s="267" t="s">
        <v>458</v>
      </c>
      <c r="F123" s="268" t="s">
        <v>133</v>
      </c>
      <c r="G123" s="268" t="s">
        <v>133</v>
      </c>
      <c r="H123" s="266" t="s">
        <v>394</v>
      </c>
      <c r="I123" s="44">
        <v>2</v>
      </c>
      <c r="J123" s="58" t="s">
        <v>112</v>
      </c>
      <c r="K123" s="44" t="s">
        <v>133</v>
      </c>
      <c r="L123" s="44" t="s">
        <v>133</v>
      </c>
      <c r="M123" s="44" t="s">
        <v>133</v>
      </c>
      <c r="N123" s="44" t="s">
        <v>133</v>
      </c>
      <c r="O123" s="44" t="s">
        <v>306</v>
      </c>
      <c r="P123" s="44" t="s">
        <v>133</v>
      </c>
      <c r="Q123" s="44" t="s">
        <v>133</v>
      </c>
      <c r="R123" s="44" t="s">
        <v>133</v>
      </c>
      <c r="S123" s="44" t="s">
        <v>133</v>
      </c>
      <c r="T123" s="44" t="s">
        <v>133</v>
      </c>
    </row>
    <row r="124" spans="1:20" ht="45" x14ac:dyDescent="0.25">
      <c r="A124" s="229" t="s">
        <v>282</v>
      </c>
      <c r="B124" s="44" t="s">
        <v>318</v>
      </c>
      <c r="C124" s="44" t="s">
        <v>133</v>
      </c>
      <c r="D124" s="44">
        <v>3</v>
      </c>
      <c r="E124" s="41" t="s">
        <v>459</v>
      </c>
      <c r="F124" s="230" t="s">
        <v>133</v>
      </c>
      <c r="G124" s="230" t="s">
        <v>133</v>
      </c>
      <c r="H124" s="44" t="s">
        <v>133</v>
      </c>
      <c r="I124" s="44">
        <v>1</v>
      </c>
      <c r="J124" s="58" t="s">
        <v>35</v>
      </c>
      <c r="K124" s="44" t="s">
        <v>133</v>
      </c>
      <c r="L124" s="44" t="s">
        <v>133</v>
      </c>
      <c r="M124" s="44" t="s">
        <v>412</v>
      </c>
      <c r="N124" s="44" t="s">
        <v>133</v>
      </c>
      <c r="O124" s="44" t="s">
        <v>133</v>
      </c>
      <c r="P124" s="44" t="s">
        <v>133</v>
      </c>
      <c r="Q124" s="44" t="s">
        <v>133</v>
      </c>
      <c r="R124" s="44" t="s">
        <v>133</v>
      </c>
      <c r="S124" s="44" t="s">
        <v>133</v>
      </c>
      <c r="T124" s="44" t="s">
        <v>133</v>
      </c>
    </row>
    <row r="125" spans="1:20" x14ac:dyDescent="0.25">
      <c r="A125" s="45" t="s">
        <v>297</v>
      </c>
      <c r="B125" s="238" t="s">
        <v>298</v>
      </c>
      <c r="C125" s="70"/>
      <c r="D125" s="221"/>
      <c r="E125" s="221"/>
      <c r="F125" s="221"/>
      <c r="G125" s="221"/>
      <c r="H125" s="221"/>
      <c r="I125" s="221"/>
      <c r="J125" s="221"/>
      <c r="K125" s="221"/>
      <c r="L125" s="221"/>
      <c r="M125" s="221"/>
      <c r="N125" s="221"/>
      <c r="O125" s="221"/>
      <c r="P125" s="221"/>
      <c r="Q125" s="221"/>
      <c r="R125" s="221"/>
      <c r="S125" s="221"/>
      <c r="T125" s="221"/>
    </row>
    <row r="126" spans="1:20" x14ac:dyDescent="0.25">
      <c r="A126" s="48" t="s">
        <v>297</v>
      </c>
      <c r="B126" s="230" t="s">
        <v>221</v>
      </c>
      <c r="C126" s="74"/>
      <c r="D126" s="221"/>
      <c r="E126" s="221"/>
      <c r="F126" s="221"/>
      <c r="G126" s="221"/>
      <c r="H126" s="221"/>
      <c r="I126" s="221"/>
      <c r="J126" s="221"/>
      <c r="K126" s="221"/>
      <c r="L126" s="221"/>
      <c r="M126" s="221"/>
      <c r="N126" s="221"/>
      <c r="O126" s="221"/>
      <c r="P126" s="221"/>
      <c r="Q126" s="221"/>
      <c r="R126" s="221"/>
      <c r="S126" s="221"/>
      <c r="T126" s="221"/>
    </row>
    <row r="127" spans="1:20" ht="25.5" x14ac:dyDescent="0.25">
      <c r="A127" s="45" t="s">
        <v>299</v>
      </c>
      <c r="B127" s="238" t="s">
        <v>289</v>
      </c>
      <c r="C127" s="238" t="s">
        <v>290</v>
      </c>
      <c r="D127" s="232"/>
      <c r="E127" s="221"/>
      <c r="F127" s="221"/>
      <c r="G127" s="221"/>
      <c r="H127" s="221"/>
      <c r="I127" s="221"/>
      <c r="J127" s="221"/>
      <c r="K127" s="221"/>
      <c r="L127" s="221"/>
      <c r="M127" s="221"/>
      <c r="N127" s="221"/>
      <c r="O127" s="221"/>
      <c r="P127" s="221"/>
      <c r="Q127" s="221"/>
      <c r="R127" s="221"/>
      <c r="S127" s="221"/>
      <c r="T127" s="221"/>
    </row>
    <row r="128" spans="1:20" ht="25.5" x14ac:dyDescent="0.25">
      <c r="A128" s="48" t="s">
        <v>299</v>
      </c>
      <c r="B128" s="230" t="s">
        <v>133</v>
      </c>
      <c r="C128" s="233" t="s">
        <v>133</v>
      </c>
      <c r="D128" s="232"/>
      <c r="E128" s="221"/>
      <c r="F128" s="221"/>
      <c r="G128" s="221"/>
      <c r="H128" s="221"/>
      <c r="I128" s="221"/>
      <c r="J128" s="221"/>
      <c r="K128" s="221"/>
      <c r="L128" s="221"/>
      <c r="M128" s="221"/>
      <c r="N128" s="221"/>
      <c r="O128" s="221"/>
      <c r="P128" s="221"/>
      <c r="Q128" s="221"/>
      <c r="R128" s="221"/>
      <c r="S128" s="221"/>
      <c r="T128" s="221"/>
    </row>
    <row r="129" spans="1:12" x14ac:dyDescent="0.25">
      <c r="A129" s="248"/>
      <c r="B129" s="243"/>
      <c r="C129" s="221"/>
      <c r="D129" s="221"/>
      <c r="E129" s="221"/>
      <c r="F129" s="221"/>
      <c r="G129" s="221"/>
      <c r="H129" s="221"/>
      <c r="I129" s="221"/>
      <c r="J129" s="221"/>
      <c r="K129" s="221"/>
      <c r="L129" s="221"/>
    </row>
    <row r="130" spans="1:12" x14ac:dyDescent="0.25">
      <c r="A130" s="245" t="s">
        <v>229</v>
      </c>
      <c r="B130" s="255" t="s">
        <v>307</v>
      </c>
      <c r="C130" s="247"/>
      <c r="D130" s="248"/>
      <c r="E130" s="248"/>
      <c r="F130" s="248"/>
      <c r="G130" s="221"/>
      <c r="H130" s="221"/>
      <c r="I130" s="221"/>
      <c r="J130" s="221"/>
      <c r="K130" s="221"/>
      <c r="L130" s="221"/>
    </row>
    <row r="131" spans="1:12" ht="22.5" x14ac:dyDescent="0.25">
      <c r="A131" s="45" t="s">
        <v>35</v>
      </c>
      <c r="B131" s="238" t="s">
        <v>230</v>
      </c>
      <c r="C131" s="238" t="s">
        <v>102</v>
      </c>
      <c r="D131" s="238" t="s">
        <v>103</v>
      </c>
      <c r="E131" s="238" t="s">
        <v>104</v>
      </c>
      <c r="F131" s="238" t="s">
        <v>231</v>
      </c>
      <c r="G131" s="65" t="s">
        <v>232</v>
      </c>
      <c r="H131" s="65" t="s">
        <v>233</v>
      </c>
      <c r="I131" s="221"/>
      <c r="J131" s="221"/>
      <c r="K131" s="221"/>
      <c r="L131" s="221"/>
    </row>
    <row r="132" spans="1:12" ht="30" x14ac:dyDescent="0.25">
      <c r="A132" s="48" t="s">
        <v>35</v>
      </c>
      <c r="B132" s="230" t="s">
        <v>328</v>
      </c>
      <c r="C132" s="230" t="s">
        <v>412</v>
      </c>
      <c r="D132" s="230" t="s">
        <v>412</v>
      </c>
      <c r="E132" s="230" t="s">
        <v>460</v>
      </c>
      <c r="F132" s="230" t="s">
        <v>223</v>
      </c>
      <c r="G132" s="230" t="s">
        <v>133</v>
      </c>
      <c r="H132" s="230" t="s">
        <v>133</v>
      </c>
      <c r="I132" s="221"/>
      <c r="J132" s="221"/>
      <c r="K132" s="221"/>
      <c r="L132" s="221"/>
    </row>
    <row r="133" spans="1:12" ht="22.5" x14ac:dyDescent="0.25">
      <c r="A133" s="66" t="s">
        <v>236</v>
      </c>
      <c r="B133" s="238" t="s">
        <v>237</v>
      </c>
      <c r="C133" s="238" t="s">
        <v>238</v>
      </c>
      <c r="D133" s="238" t="s">
        <v>239</v>
      </c>
      <c r="E133" s="53" t="s">
        <v>240</v>
      </c>
      <c r="F133" s="238" t="s">
        <v>241</v>
      </c>
      <c r="G133" s="238" t="s">
        <v>106</v>
      </c>
      <c r="H133" s="238" t="s">
        <v>107</v>
      </c>
      <c r="I133" s="238" t="s">
        <v>108</v>
      </c>
      <c r="J133" s="238" t="s">
        <v>242</v>
      </c>
      <c r="K133" s="65" t="s">
        <v>232</v>
      </c>
      <c r="L133" s="65" t="s">
        <v>233</v>
      </c>
    </row>
    <row r="134" spans="1:12" ht="30" x14ac:dyDescent="0.25">
      <c r="A134" s="59" t="s">
        <v>236</v>
      </c>
      <c r="B134" s="230" t="s">
        <v>255</v>
      </c>
      <c r="C134" s="230" t="s">
        <v>133</v>
      </c>
      <c r="D134" s="230" t="s">
        <v>133</v>
      </c>
      <c r="E134" s="249" t="s">
        <v>133</v>
      </c>
      <c r="F134" s="230" t="s">
        <v>306</v>
      </c>
      <c r="G134" s="230" t="s">
        <v>303</v>
      </c>
      <c r="H134" s="230" t="s">
        <v>235</v>
      </c>
      <c r="I134" s="230" t="s">
        <v>461</v>
      </c>
      <c r="J134" s="230" t="s">
        <v>133</v>
      </c>
      <c r="K134" s="230" t="s">
        <v>133</v>
      </c>
      <c r="L134" s="230" t="s">
        <v>133</v>
      </c>
    </row>
    <row r="135" spans="1:12" ht="22.5" x14ac:dyDescent="0.25">
      <c r="A135" s="241" t="s">
        <v>246</v>
      </c>
      <c r="B135" s="231" t="s">
        <v>237</v>
      </c>
      <c r="C135" s="238" t="s">
        <v>238</v>
      </c>
      <c r="D135" s="238" t="s">
        <v>241</v>
      </c>
      <c r="E135" s="65" t="s">
        <v>232</v>
      </c>
      <c r="F135" s="65" t="s">
        <v>233</v>
      </c>
      <c r="G135" s="221"/>
      <c r="H135" s="221"/>
      <c r="I135" s="221"/>
      <c r="J135" s="221"/>
      <c r="K135" s="221"/>
      <c r="L135" s="221"/>
    </row>
    <row r="136" spans="1:12" x14ac:dyDescent="0.25">
      <c r="A136" s="229" t="s">
        <v>246</v>
      </c>
      <c r="B136" s="233" t="s">
        <v>133</v>
      </c>
      <c r="C136" s="233" t="s">
        <v>133</v>
      </c>
      <c r="D136" s="233" t="s">
        <v>133</v>
      </c>
      <c r="E136" s="230" t="s">
        <v>133</v>
      </c>
      <c r="F136" s="230" t="s">
        <v>133</v>
      </c>
      <c r="G136" s="221"/>
      <c r="H136" s="221"/>
      <c r="I136" s="221"/>
      <c r="J136" s="221"/>
      <c r="K136" s="221"/>
      <c r="L136" s="221"/>
    </row>
    <row r="137" spans="1:12" ht="22.5" x14ac:dyDescent="0.25">
      <c r="A137" s="241" t="s">
        <v>247</v>
      </c>
      <c r="B137" s="231" t="s">
        <v>248</v>
      </c>
      <c r="C137" s="238" t="s">
        <v>249</v>
      </c>
      <c r="D137" s="238" t="s">
        <v>250</v>
      </c>
      <c r="E137" s="238" t="s">
        <v>251</v>
      </c>
      <c r="F137" s="238" t="s">
        <v>252</v>
      </c>
      <c r="G137" s="250" t="s">
        <v>253</v>
      </c>
      <c r="H137" s="221"/>
      <c r="I137" s="221"/>
      <c r="J137" s="221"/>
      <c r="K137" s="221"/>
      <c r="L137" s="221"/>
    </row>
    <row r="138" spans="1:12" x14ac:dyDescent="0.25">
      <c r="A138" s="251" t="s">
        <v>247</v>
      </c>
      <c r="B138" s="252" t="s">
        <v>443</v>
      </c>
      <c r="C138" s="230" t="s">
        <v>330</v>
      </c>
      <c r="D138" s="230" t="s">
        <v>223</v>
      </c>
      <c r="E138" s="230" t="s">
        <v>133</v>
      </c>
      <c r="F138" s="230">
        <v>0.5</v>
      </c>
      <c r="G138" s="230" t="s">
        <v>243</v>
      </c>
      <c r="H138" s="221"/>
      <c r="I138" s="221"/>
      <c r="J138" s="221"/>
      <c r="K138" s="221"/>
      <c r="L138" s="221"/>
    </row>
    <row r="139" spans="1:12" x14ac:dyDescent="0.25">
      <c r="A139" s="251" t="s">
        <v>247</v>
      </c>
      <c r="B139" s="252" t="s">
        <v>444</v>
      </c>
      <c r="C139" s="230" t="s">
        <v>330</v>
      </c>
      <c r="D139" s="230" t="s">
        <v>223</v>
      </c>
      <c r="E139" s="230" t="s">
        <v>133</v>
      </c>
      <c r="F139" s="230">
        <v>0.5</v>
      </c>
      <c r="G139" s="230" t="s">
        <v>243</v>
      </c>
      <c r="H139" s="221"/>
      <c r="I139" s="221"/>
      <c r="J139" s="221"/>
      <c r="K139" s="221"/>
      <c r="L139" s="221"/>
    </row>
    <row r="140" spans="1:12" ht="30" x14ac:dyDescent="0.25">
      <c r="A140" s="229" t="s">
        <v>247</v>
      </c>
      <c r="B140" s="252" t="s">
        <v>337</v>
      </c>
      <c r="C140" s="230" t="s">
        <v>330</v>
      </c>
      <c r="D140" s="230" t="s">
        <v>223</v>
      </c>
      <c r="E140" s="230" t="s">
        <v>133</v>
      </c>
      <c r="F140" s="230">
        <v>0.5</v>
      </c>
      <c r="G140" s="230" t="s">
        <v>243</v>
      </c>
      <c r="H140" s="221"/>
      <c r="I140" s="221"/>
      <c r="J140" s="221"/>
      <c r="K140" s="221"/>
      <c r="L140" s="221"/>
    </row>
    <row r="141" spans="1:12" ht="22.5" x14ac:dyDescent="0.25">
      <c r="A141" s="241" t="s">
        <v>258</v>
      </c>
      <c r="B141" s="231" t="s">
        <v>248</v>
      </c>
      <c r="C141" s="238" t="s">
        <v>249</v>
      </c>
      <c r="D141" s="238" t="s">
        <v>250</v>
      </c>
      <c r="E141" s="253"/>
      <c r="F141" s="244"/>
      <c r="G141" s="221"/>
      <c r="H141" s="221"/>
      <c r="I141" s="221"/>
      <c r="J141" s="221"/>
      <c r="K141" s="221"/>
      <c r="L141" s="221"/>
    </row>
    <row r="142" spans="1:12" ht="30" x14ac:dyDescent="0.25">
      <c r="A142" s="251" t="s">
        <v>258</v>
      </c>
      <c r="B142" s="252" t="s">
        <v>445</v>
      </c>
      <c r="C142" s="230" t="s">
        <v>329</v>
      </c>
      <c r="D142" s="230" t="s">
        <v>133</v>
      </c>
      <c r="E142" s="232"/>
      <c r="F142" s="221"/>
      <c r="G142" s="221"/>
      <c r="H142" s="221"/>
      <c r="I142" s="221"/>
      <c r="J142" s="221"/>
      <c r="K142" s="221"/>
      <c r="L142" s="221"/>
    </row>
    <row r="143" spans="1:12" x14ac:dyDescent="0.25">
      <c r="A143" s="251" t="s">
        <v>258</v>
      </c>
      <c r="B143" s="252" t="s">
        <v>340</v>
      </c>
      <c r="C143" s="230" t="s">
        <v>329</v>
      </c>
      <c r="D143" s="230" t="s">
        <v>133</v>
      </c>
      <c r="E143" s="232"/>
      <c r="F143" s="221"/>
      <c r="G143" s="221"/>
      <c r="H143" s="221"/>
      <c r="I143" s="221"/>
      <c r="J143" s="221"/>
      <c r="K143" s="221"/>
      <c r="L143" s="221"/>
    </row>
    <row r="144" spans="1:12" x14ac:dyDescent="0.25">
      <c r="A144" s="251" t="s">
        <v>258</v>
      </c>
      <c r="B144" s="252" t="s">
        <v>446</v>
      </c>
      <c r="C144" s="230" t="s">
        <v>329</v>
      </c>
      <c r="D144" s="230" t="s">
        <v>133</v>
      </c>
      <c r="E144" s="232"/>
      <c r="F144" s="221"/>
      <c r="G144" s="221"/>
      <c r="H144" s="221"/>
      <c r="I144" s="221"/>
      <c r="J144" s="221"/>
      <c r="K144" s="221"/>
      <c r="L144" s="221"/>
    </row>
    <row r="145" spans="1:20" x14ac:dyDescent="0.25">
      <c r="A145" s="251" t="s">
        <v>258</v>
      </c>
      <c r="B145" s="252" t="s">
        <v>447</v>
      </c>
      <c r="C145" s="230" t="s">
        <v>329</v>
      </c>
      <c r="D145" s="230" t="s">
        <v>133</v>
      </c>
      <c r="E145" s="232"/>
      <c r="F145" s="221"/>
      <c r="G145" s="221"/>
      <c r="H145" s="221"/>
      <c r="I145" s="221"/>
      <c r="J145" s="221"/>
      <c r="K145" s="221"/>
      <c r="L145" s="221"/>
      <c r="M145" s="221"/>
      <c r="N145" s="221"/>
      <c r="O145" s="221"/>
      <c r="P145" s="221"/>
      <c r="Q145" s="221"/>
      <c r="R145" s="221"/>
      <c r="S145" s="221"/>
      <c r="T145" s="221"/>
    </row>
    <row r="146" spans="1:20" x14ac:dyDescent="0.25">
      <c r="A146" s="251" t="s">
        <v>258</v>
      </c>
      <c r="B146" s="252" t="s">
        <v>443</v>
      </c>
      <c r="C146" s="230" t="s">
        <v>329</v>
      </c>
      <c r="D146" s="230" t="s">
        <v>133</v>
      </c>
      <c r="E146" s="232"/>
      <c r="F146" s="221"/>
      <c r="G146" s="221"/>
      <c r="H146" s="221"/>
      <c r="I146" s="221"/>
      <c r="J146" s="221"/>
      <c r="K146" s="221"/>
      <c r="L146" s="221"/>
      <c r="M146" s="221"/>
      <c r="N146" s="221"/>
      <c r="O146" s="221"/>
      <c r="P146" s="221"/>
      <c r="Q146" s="221"/>
      <c r="R146" s="221"/>
      <c r="S146" s="221"/>
      <c r="T146" s="221"/>
    </row>
    <row r="147" spans="1:20" x14ac:dyDescent="0.25">
      <c r="A147" s="251" t="s">
        <v>258</v>
      </c>
      <c r="B147" s="252" t="s">
        <v>444</v>
      </c>
      <c r="C147" s="230" t="s">
        <v>329</v>
      </c>
      <c r="D147" s="230" t="s">
        <v>133</v>
      </c>
      <c r="E147" s="232"/>
      <c r="F147" s="221"/>
      <c r="G147" s="221"/>
      <c r="H147" s="221"/>
      <c r="I147" s="221"/>
      <c r="J147" s="221"/>
      <c r="K147" s="221"/>
      <c r="L147" s="221"/>
      <c r="M147" s="221"/>
      <c r="N147" s="221"/>
      <c r="O147" s="221"/>
      <c r="P147" s="221"/>
      <c r="Q147" s="221"/>
      <c r="R147" s="221"/>
      <c r="S147" s="221"/>
      <c r="T147" s="221"/>
    </row>
    <row r="148" spans="1:20" x14ac:dyDescent="0.25">
      <c r="A148" s="251" t="s">
        <v>258</v>
      </c>
      <c r="B148" s="252" t="s">
        <v>456</v>
      </c>
      <c r="C148" s="230" t="s">
        <v>328</v>
      </c>
      <c r="D148" s="230" t="s">
        <v>133</v>
      </c>
      <c r="E148" s="232"/>
      <c r="F148" s="221"/>
      <c r="G148" s="221"/>
      <c r="H148" s="221"/>
      <c r="I148" s="221"/>
      <c r="J148" s="221"/>
      <c r="K148" s="221"/>
      <c r="L148" s="221"/>
      <c r="M148" s="221"/>
      <c r="N148" s="221"/>
      <c r="O148" s="221"/>
      <c r="P148" s="221"/>
      <c r="Q148" s="221"/>
      <c r="R148" s="221"/>
      <c r="S148" s="221"/>
      <c r="T148" s="221"/>
    </row>
    <row r="149" spans="1:20" x14ac:dyDescent="0.25">
      <c r="A149" s="251" t="s">
        <v>258</v>
      </c>
      <c r="B149" s="252" t="s">
        <v>448</v>
      </c>
      <c r="C149" s="230" t="s">
        <v>329</v>
      </c>
      <c r="D149" s="230" t="s">
        <v>133</v>
      </c>
      <c r="E149" s="232"/>
      <c r="F149" s="221"/>
      <c r="G149" s="221"/>
      <c r="H149" s="221"/>
      <c r="I149" s="221"/>
      <c r="J149" s="221"/>
      <c r="K149" s="221"/>
      <c r="L149" s="221"/>
      <c r="M149" s="221"/>
      <c r="N149" s="221"/>
      <c r="O149" s="221"/>
      <c r="P149" s="221"/>
      <c r="Q149" s="221"/>
      <c r="R149" s="221"/>
      <c r="S149" s="221"/>
      <c r="T149" s="221"/>
    </row>
    <row r="150" spans="1:20" ht="30" x14ac:dyDescent="0.25">
      <c r="A150" s="251" t="s">
        <v>258</v>
      </c>
      <c r="B150" s="252" t="s">
        <v>342</v>
      </c>
      <c r="C150" s="230" t="s">
        <v>329</v>
      </c>
      <c r="D150" s="230" t="s">
        <v>133</v>
      </c>
      <c r="E150" s="232"/>
      <c r="F150" s="221"/>
      <c r="G150" s="221"/>
      <c r="H150" s="221"/>
      <c r="I150" s="221"/>
      <c r="J150" s="221"/>
      <c r="K150" s="221"/>
      <c r="L150" s="221"/>
      <c r="M150" s="221"/>
      <c r="N150" s="221"/>
      <c r="O150" s="221"/>
      <c r="P150" s="221"/>
      <c r="Q150" s="221"/>
      <c r="R150" s="221"/>
      <c r="S150" s="221"/>
      <c r="T150" s="221"/>
    </row>
    <row r="151" spans="1:20" ht="30" x14ac:dyDescent="0.25">
      <c r="A151" s="251" t="s">
        <v>258</v>
      </c>
      <c r="B151" s="252" t="s">
        <v>337</v>
      </c>
      <c r="C151" s="230" t="s">
        <v>329</v>
      </c>
      <c r="D151" s="230" t="s">
        <v>133</v>
      </c>
      <c r="E151" s="232"/>
      <c r="F151" s="221"/>
      <c r="G151" s="221"/>
      <c r="H151" s="221"/>
      <c r="I151" s="221"/>
      <c r="J151" s="221"/>
      <c r="K151" s="221"/>
      <c r="L151" s="221"/>
      <c r="M151" s="221"/>
      <c r="N151" s="221"/>
      <c r="O151" s="221"/>
      <c r="P151" s="221"/>
      <c r="Q151" s="221"/>
      <c r="R151" s="221"/>
      <c r="S151" s="221"/>
      <c r="T151" s="221"/>
    </row>
    <row r="152" spans="1:20" ht="30" x14ac:dyDescent="0.25">
      <c r="A152" s="251" t="s">
        <v>258</v>
      </c>
      <c r="B152" s="252" t="s">
        <v>449</v>
      </c>
      <c r="C152" s="230" t="s">
        <v>329</v>
      </c>
      <c r="D152" s="230" t="s">
        <v>133</v>
      </c>
      <c r="E152" s="232"/>
      <c r="F152" s="221"/>
      <c r="G152" s="221"/>
      <c r="H152" s="221"/>
      <c r="I152" s="221"/>
      <c r="J152" s="221"/>
      <c r="K152" s="221"/>
      <c r="L152" s="221"/>
      <c r="M152" s="221"/>
      <c r="N152" s="221"/>
      <c r="O152" s="221"/>
      <c r="P152" s="221"/>
      <c r="Q152" s="221"/>
      <c r="R152" s="221"/>
      <c r="S152" s="221"/>
      <c r="T152" s="221"/>
    </row>
    <row r="153" spans="1:20" ht="30" x14ac:dyDescent="0.25">
      <c r="A153" s="251" t="s">
        <v>258</v>
      </c>
      <c r="B153" s="252" t="s">
        <v>450</v>
      </c>
      <c r="C153" s="230" t="s">
        <v>329</v>
      </c>
      <c r="D153" s="230" t="s">
        <v>133</v>
      </c>
      <c r="E153" s="232"/>
      <c r="F153" s="221"/>
      <c r="G153" s="221"/>
      <c r="H153" s="221"/>
      <c r="I153" s="221"/>
      <c r="J153" s="221"/>
      <c r="K153" s="221"/>
      <c r="L153" s="221"/>
      <c r="M153" s="221"/>
      <c r="N153" s="221"/>
      <c r="O153" s="221"/>
      <c r="P153" s="221"/>
      <c r="Q153" s="221"/>
      <c r="R153" s="221"/>
      <c r="S153" s="221"/>
      <c r="T153" s="221"/>
    </row>
    <row r="154" spans="1:20" ht="30" x14ac:dyDescent="0.25">
      <c r="A154" s="251" t="s">
        <v>258</v>
      </c>
      <c r="B154" s="252" t="s">
        <v>451</v>
      </c>
      <c r="C154" s="230" t="s">
        <v>329</v>
      </c>
      <c r="D154" s="230" t="s">
        <v>452</v>
      </c>
      <c r="E154" s="232"/>
      <c r="F154" s="221"/>
      <c r="G154" s="221"/>
      <c r="H154" s="221"/>
      <c r="I154" s="221"/>
      <c r="J154" s="221"/>
      <c r="K154" s="221"/>
      <c r="L154" s="221"/>
      <c r="M154" s="221"/>
      <c r="N154" s="221"/>
      <c r="O154" s="221"/>
      <c r="P154" s="221"/>
      <c r="Q154" s="221"/>
      <c r="R154" s="221"/>
      <c r="S154" s="221"/>
      <c r="T154" s="221"/>
    </row>
    <row r="155" spans="1:20" ht="30" x14ac:dyDescent="0.25">
      <c r="A155" s="251" t="s">
        <v>258</v>
      </c>
      <c r="B155" s="252" t="s">
        <v>346</v>
      </c>
      <c r="C155" s="230" t="s">
        <v>329</v>
      </c>
      <c r="D155" s="230" t="s">
        <v>133</v>
      </c>
      <c r="E155" s="232"/>
      <c r="F155" s="221"/>
      <c r="G155" s="221"/>
      <c r="H155" s="221"/>
      <c r="I155" s="221"/>
      <c r="J155" s="221"/>
      <c r="K155" s="221"/>
      <c r="L155" s="221"/>
      <c r="M155" s="221"/>
      <c r="N155" s="221"/>
      <c r="O155" s="221"/>
      <c r="P155" s="221"/>
      <c r="Q155" s="221"/>
      <c r="R155" s="221"/>
      <c r="S155" s="221"/>
      <c r="T155" s="221"/>
    </row>
    <row r="156" spans="1:20" ht="45" x14ac:dyDescent="0.25">
      <c r="A156" s="251" t="s">
        <v>258</v>
      </c>
      <c r="B156" s="252" t="s">
        <v>349</v>
      </c>
      <c r="C156" s="230" t="s">
        <v>329</v>
      </c>
      <c r="D156" s="230" t="s">
        <v>133</v>
      </c>
      <c r="E156" s="232"/>
      <c r="F156" s="221"/>
      <c r="G156" s="221"/>
      <c r="H156" s="221"/>
      <c r="I156" s="221"/>
      <c r="J156" s="221"/>
      <c r="K156" s="221"/>
      <c r="L156" s="221"/>
      <c r="M156" s="221"/>
      <c r="N156" s="221"/>
      <c r="O156" s="221"/>
      <c r="P156" s="221"/>
      <c r="Q156" s="221"/>
      <c r="R156" s="221"/>
      <c r="S156" s="221"/>
      <c r="T156" s="221"/>
    </row>
    <row r="157" spans="1:20" x14ac:dyDescent="0.25">
      <c r="A157" s="68" t="s">
        <v>280</v>
      </c>
      <c r="B157" s="69" t="s">
        <v>248</v>
      </c>
      <c r="C157" s="70"/>
      <c r="D157" s="71"/>
      <c r="E157" s="72"/>
      <c r="F157" s="72"/>
      <c r="G157" s="72"/>
      <c r="H157" s="72"/>
      <c r="I157" s="72"/>
      <c r="J157" s="72"/>
      <c r="K157" s="72"/>
      <c r="L157" s="72"/>
      <c r="M157" s="72"/>
      <c r="N157" s="72"/>
      <c r="O157" s="72"/>
      <c r="P157" s="72"/>
      <c r="Q157" s="72"/>
      <c r="R157" s="72"/>
      <c r="S157" s="221"/>
      <c r="T157" s="221"/>
    </row>
    <row r="158" spans="1:20" x14ac:dyDescent="0.25">
      <c r="A158" s="73" t="s">
        <v>280</v>
      </c>
      <c r="B158" s="138" t="s">
        <v>133</v>
      </c>
      <c r="C158" s="74"/>
      <c r="D158" s="72"/>
      <c r="E158" s="72"/>
      <c r="F158" s="72"/>
      <c r="G158" s="72"/>
      <c r="H158" s="72"/>
      <c r="I158" s="72"/>
      <c r="J158" s="72"/>
      <c r="K158" s="72"/>
      <c r="L158" s="72"/>
      <c r="M158" s="72"/>
      <c r="N158" s="72"/>
      <c r="O158" s="72"/>
      <c r="P158" s="72"/>
      <c r="Q158" s="72"/>
      <c r="R158" s="72"/>
      <c r="S158" s="221"/>
      <c r="T158" s="221"/>
    </row>
    <row r="159" spans="1:20" x14ac:dyDescent="0.25">
      <c r="A159" s="45" t="s">
        <v>282</v>
      </c>
      <c r="B159" s="65" t="s">
        <v>283</v>
      </c>
      <c r="C159" s="75" t="s">
        <v>284</v>
      </c>
      <c r="D159" s="75" t="s">
        <v>285</v>
      </c>
      <c r="E159" s="75" t="s">
        <v>286</v>
      </c>
      <c r="F159" s="65" t="s">
        <v>232</v>
      </c>
      <c r="G159" s="65" t="s">
        <v>233</v>
      </c>
      <c r="H159" s="75" t="s">
        <v>287</v>
      </c>
      <c r="I159" s="75" t="s">
        <v>288</v>
      </c>
      <c r="J159" s="75" t="s">
        <v>206</v>
      </c>
      <c r="K159" s="75" t="s">
        <v>289</v>
      </c>
      <c r="L159" s="75" t="s">
        <v>290</v>
      </c>
      <c r="M159" s="75" t="s">
        <v>291</v>
      </c>
      <c r="N159" s="75" t="s">
        <v>292</v>
      </c>
      <c r="O159" s="75" t="s">
        <v>112</v>
      </c>
      <c r="P159" s="75" t="s">
        <v>293</v>
      </c>
      <c r="Q159" s="75" t="s">
        <v>294</v>
      </c>
      <c r="R159" s="75" t="s">
        <v>295</v>
      </c>
      <c r="S159" s="75" t="s">
        <v>296</v>
      </c>
      <c r="T159" s="76" t="s">
        <v>216</v>
      </c>
    </row>
    <row r="160" spans="1:20" x14ac:dyDescent="0.25">
      <c r="A160" s="48" t="s">
        <v>282</v>
      </c>
      <c r="B160" s="44" t="s">
        <v>133</v>
      </c>
      <c r="C160" s="44" t="s">
        <v>133</v>
      </c>
      <c r="D160" s="44" t="s">
        <v>133</v>
      </c>
      <c r="E160" s="44" t="s">
        <v>133</v>
      </c>
      <c r="F160" s="230" t="s">
        <v>133</v>
      </c>
      <c r="G160" s="230" t="s">
        <v>133</v>
      </c>
      <c r="H160" s="44" t="s">
        <v>133</v>
      </c>
      <c r="I160" s="44" t="s">
        <v>133</v>
      </c>
      <c r="J160" s="44" t="s">
        <v>133</v>
      </c>
      <c r="K160" s="44" t="s">
        <v>133</v>
      </c>
      <c r="L160" s="44" t="s">
        <v>133</v>
      </c>
      <c r="M160" s="44" t="s">
        <v>133</v>
      </c>
      <c r="N160" s="44" t="s">
        <v>133</v>
      </c>
      <c r="O160" s="44" t="s">
        <v>133</v>
      </c>
      <c r="P160" s="44" t="s">
        <v>133</v>
      </c>
      <c r="Q160" s="44" t="s">
        <v>133</v>
      </c>
      <c r="R160" s="44" t="s">
        <v>133</v>
      </c>
      <c r="S160" s="44" t="s">
        <v>133</v>
      </c>
      <c r="T160" s="44" t="s">
        <v>133</v>
      </c>
    </row>
    <row r="161" spans="1:6" x14ac:dyDescent="0.25">
      <c r="A161" s="45" t="s">
        <v>297</v>
      </c>
      <c r="B161" s="238" t="s">
        <v>298</v>
      </c>
      <c r="C161" s="70"/>
      <c r="D161" s="221"/>
      <c r="E161" s="221"/>
      <c r="F161" s="221"/>
    </row>
    <row r="162" spans="1:6" x14ac:dyDescent="0.25">
      <c r="A162" s="48" t="s">
        <v>297</v>
      </c>
      <c r="B162" s="230" t="s">
        <v>221</v>
      </c>
      <c r="C162" s="74"/>
      <c r="D162" s="221"/>
      <c r="E162" s="221"/>
      <c r="F162" s="221"/>
    </row>
    <row r="163" spans="1:6" ht="25.5" x14ac:dyDescent="0.25">
      <c r="A163" s="45" t="s">
        <v>299</v>
      </c>
      <c r="B163" s="238" t="s">
        <v>289</v>
      </c>
      <c r="C163" s="238" t="s">
        <v>290</v>
      </c>
      <c r="D163" s="232"/>
      <c r="E163" s="221"/>
      <c r="F163" s="221"/>
    </row>
    <row r="164" spans="1:6" ht="25.5" x14ac:dyDescent="0.25">
      <c r="A164" s="48" t="s">
        <v>299</v>
      </c>
      <c r="B164" s="230" t="s">
        <v>133</v>
      </c>
      <c r="C164" s="233" t="s">
        <v>133</v>
      </c>
      <c r="D164" s="232"/>
      <c r="E164" s="221"/>
      <c r="F164" s="221"/>
    </row>
  </sheetData>
  <sheetProtection algorithmName="SHA-512" hashValue="YI+X61mtVda9qcjkBCq15AdIAtpGtKW7MsQIvvvoN/H7HgmJuriiKCLp+VYfiI09bcSkbhgjSdBmCm8jAvxAOQ==" saltValue="t8xHbcmLBmlFl/5oCXvzfQ==" spinCount="100000" sheet="1" objects="1" scenarios="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E5DB-4DBD-443E-97AD-6ED410D60234}">
  <dimension ref="A1:T90"/>
  <sheetViews>
    <sheetView workbookViewId="0">
      <selection activeCell="C39" sqref="C39"/>
    </sheetView>
  </sheetViews>
  <sheetFormatPr defaultColWidth="20.7109375" defaultRowHeight="15" x14ac:dyDescent="0.25"/>
  <cols>
    <col min="1" max="16384" width="20.7109375" style="2"/>
  </cols>
  <sheetData>
    <row r="1" spans="1:9" x14ac:dyDescent="0.25">
      <c r="A1" s="269" t="s">
        <v>196</v>
      </c>
      <c r="B1" s="270" t="s">
        <v>462</v>
      </c>
      <c r="C1" s="271"/>
      <c r="D1" s="272"/>
      <c r="E1" s="273"/>
      <c r="F1" s="274"/>
      <c r="G1" s="274"/>
      <c r="H1" s="274"/>
      <c r="I1" s="274"/>
    </row>
    <row r="2" spans="1:9" x14ac:dyDescent="0.25">
      <c r="A2" s="275" t="s">
        <v>198</v>
      </c>
      <c r="B2" s="276" t="s">
        <v>463</v>
      </c>
      <c r="C2" s="277"/>
      <c r="D2" s="278"/>
      <c r="E2" s="279"/>
      <c r="F2" s="279"/>
      <c r="G2" s="279"/>
      <c r="H2" s="279"/>
      <c r="I2" s="279"/>
    </row>
    <row r="3" spans="1:9" x14ac:dyDescent="0.25">
      <c r="A3" s="280" t="s">
        <v>199</v>
      </c>
      <c r="B3" s="276" t="s">
        <v>463</v>
      </c>
      <c r="C3" s="273"/>
      <c r="D3" s="279"/>
      <c r="E3" s="279"/>
      <c r="F3" s="279"/>
      <c r="G3" s="279"/>
      <c r="H3" s="279"/>
      <c r="I3" s="279"/>
    </row>
    <row r="4" spans="1:9" ht="25.5" x14ac:dyDescent="0.25">
      <c r="A4" s="281" t="s">
        <v>200</v>
      </c>
      <c r="B4" s="282" t="s">
        <v>201</v>
      </c>
      <c r="C4" s="273"/>
      <c r="D4" s="279"/>
      <c r="E4" s="279"/>
      <c r="F4" s="279"/>
      <c r="G4" s="279"/>
      <c r="H4" s="279"/>
      <c r="I4" s="279"/>
    </row>
    <row r="5" spans="1:9" ht="105" x14ac:dyDescent="0.25">
      <c r="A5" s="283" t="s">
        <v>200</v>
      </c>
      <c r="B5" s="284" t="s">
        <v>464</v>
      </c>
      <c r="C5" s="273"/>
      <c r="D5" s="279"/>
      <c r="E5" s="279"/>
      <c r="F5" s="279"/>
      <c r="G5" s="279"/>
      <c r="H5" s="279"/>
      <c r="I5" s="279"/>
    </row>
    <row r="6" spans="1:9" x14ac:dyDescent="0.25">
      <c r="A6" s="281" t="s">
        <v>205</v>
      </c>
      <c r="B6" s="282" t="s">
        <v>206</v>
      </c>
      <c r="C6" s="273"/>
      <c r="D6" s="279"/>
      <c r="E6" s="279"/>
      <c r="F6" s="279"/>
      <c r="G6" s="279"/>
      <c r="H6" s="279"/>
      <c r="I6" s="279"/>
    </row>
    <row r="7" spans="1:9" x14ac:dyDescent="0.25">
      <c r="A7" s="283" t="s">
        <v>205</v>
      </c>
      <c r="B7" s="41" t="s">
        <v>207</v>
      </c>
      <c r="C7" s="273"/>
      <c r="D7" s="279"/>
      <c r="E7" s="279"/>
      <c r="F7" s="279"/>
      <c r="G7" s="279"/>
      <c r="H7" s="279"/>
      <c r="I7" s="279"/>
    </row>
    <row r="8" spans="1:9" ht="25.5" x14ac:dyDescent="0.25">
      <c r="A8" s="281" t="s">
        <v>208</v>
      </c>
      <c r="B8" s="282" t="s">
        <v>209</v>
      </c>
      <c r="C8" s="273"/>
      <c r="D8" s="279"/>
      <c r="E8" s="279"/>
      <c r="F8" s="279"/>
      <c r="G8" s="279"/>
      <c r="H8" s="279"/>
      <c r="I8" s="279"/>
    </row>
    <row r="9" spans="1:9" ht="25.5" x14ac:dyDescent="0.25">
      <c r="A9" s="283" t="s">
        <v>208</v>
      </c>
      <c r="B9" s="201">
        <v>2</v>
      </c>
      <c r="C9" s="273"/>
      <c r="D9" s="279"/>
      <c r="E9" s="279"/>
      <c r="F9" s="279"/>
      <c r="G9" s="279"/>
      <c r="H9" s="279"/>
      <c r="I9" s="279"/>
    </row>
    <row r="10" spans="1:9" x14ac:dyDescent="0.25">
      <c r="A10" s="45" t="s">
        <v>210</v>
      </c>
      <c r="B10" s="285" t="s">
        <v>211</v>
      </c>
      <c r="C10" s="273"/>
      <c r="D10" s="279"/>
      <c r="E10" s="279"/>
      <c r="F10" s="279"/>
      <c r="G10" s="279"/>
      <c r="H10" s="279"/>
      <c r="I10" s="279"/>
    </row>
    <row r="11" spans="1:9" x14ac:dyDescent="0.25">
      <c r="A11" s="83" t="s">
        <v>210</v>
      </c>
      <c r="B11" s="286" t="s">
        <v>465</v>
      </c>
      <c r="C11" s="273"/>
      <c r="D11" s="279"/>
      <c r="E11" s="279"/>
      <c r="F11" s="279"/>
      <c r="G11" s="279"/>
      <c r="H11" s="279"/>
      <c r="I11" s="279"/>
    </row>
    <row r="12" spans="1:9" x14ac:dyDescent="0.25">
      <c r="A12" s="83" t="s">
        <v>210</v>
      </c>
      <c r="B12" s="286" t="s">
        <v>466</v>
      </c>
      <c r="C12" s="279"/>
      <c r="D12" s="279"/>
      <c r="E12" s="279"/>
      <c r="F12" s="279"/>
      <c r="G12" s="279"/>
      <c r="H12" s="279"/>
      <c r="I12" s="279"/>
    </row>
    <row r="13" spans="1:9" x14ac:dyDescent="0.25">
      <c r="A13" s="48" t="s">
        <v>210</v>
      </c>
      <c r="B13" s="286" t="s">
        <v>467</v>
      </c>
      <c r="C13" s="279"/>
      <c r="D13" s="279"/>
      <c r="E13" s="279"/>
      <c r="F13" s="279"/>
      <c r="G13" s="279"/>
      <c r="H13" s="279"/>
      <c r="I13" s="279"/>
    </row>
    <row r="14" spans="1:9" x14ac:dyDescent="0.25">
      <c r="A14" s="287" t="s">
        <v>212</v>
      </c>
      <c r="B14" s="288" t="s">
        <v>213</v>
      </c>
      <c r="C14" s="288" t="s">
        <v>214</v>
      </c>
      <c r="D14" s="53" t="s">
        <v>215</v>
      </c>
      <c r="E14" s="288" t="s">
        <v>216</v>
      </c>
      <c r="F14" s="53" t="s">
        <v>217</v>
      </c>
      <c r="G14" s="288" t="s">
        <v>218</v>
      </c>
      <c r="H14" s="288" t="s">
        <v>219</v>
      </c>
      <c r="I14" s="288" t="s">
        <v>220</v>
      </c>
    </row>
    <row r="15" spans="1:9" x14ac:dyDescent="0.25">
      <c r="A15" s="289" t="s">
        <v>212</v>
      </c>
      <c r="B15" s="290" t="s">
        <v>324</v>
      </c>
      <c r="C15" s="290" t="s">
        <v>221</v>
      </c>
      <c r="D15" s="58" t="s">
        <v>207</v>
      </c>
      <c r="E15" s="290">
        <v>1</v>
      </c>
      <c r="F15" s="290" t="s">
        <v>222</v>
      </c>
      <c r="G15" s="290">
        <v>1</v>
      </c>
      <c r="H15" s="290" t="s">
        <v>133</v>
      </c>
      <c r="I15" s="290" t="s">
        <v>468</v>
      </c>
    </row>
    <row r="16" spans="1:9" ht="22.5" x14ac:dyDescent="0.25">
      <c r="A16" s="287" t="s">
        <v>224</v>
      </c>
      <c r="B16" s="285" t="s">
        <v>225</v>
      </c>
      <c r="C16" s="288" t="s">
        <v>226</v>
      </c>
      <c r="D16" s="288" t="s">
        <v>227</v>
      </c>
      <c r="E16" s="288" t="s">
        <v>228</v>
      </c>
      <c r="F16" s="288" t="s">
        <v>200</v>
      </c>
      <c r="G16" s="279"/>
      <c r="H16" s="279"/>
      <c r="I16" s="279"/>
    </row>
    <row r="17" spans="1:12" x14ac:dyDescent="0.25">
      <c r="A17" s="291" t="s">
        <v>224</v>
      </c>
      <c r="B17" s="290" t="s">
        <v>133</v>
      </c>
      <c r="C17" s="290" t="s">
        <v>133</v>
      </c>
      <c r="D17" s="290" t="s">
        <v>133</v>
      </c>
      <c r="E17" s="290" t="s">
        <v>133</v>
      </c>
      <c r="F17" s="290" t="s">
        <v>133</v>
      </c>
      <c r="G17" s="279"/>
      <c r="H17" s="279"/>
      <c r="I17" s="279"/>
      <c r="J17" s="279"/>
      <c r="K17" s="279"/>
      <c r="L17" s="279"/>
    </row>
    <row r="18" spans="1:12" x14ac:dyDescent="0.25">
      <c r="A18" s="292"/>
      <c r="B18" s="293"/>
      <c r="C18" s="278"/>
      <c r="D18" s="278"/>
      <c r="E18" s="279"/>
      <c r="F18" s="279"/>
      <c r="G18" s="279"/>
      <c r="H18" s="279"/>
      <c r="I18" s="279"/>
      <c r="J18" s="279"/>
      <c r="K18" s="279"/>
      <c r="L18" s="279"/>
    </row>
    <row r="19" spans="1:12" x14ac:dyDescent="0.25">
      <c r="A19" s="61" t="s">
        <v>229</v>
      </c>
      <c r="B19" s="276" t="s">
        <v>87</v>
      </c>
      <c r="C19" s="294"/>
      <c r="D19" s="295"/>
      <c r="E19" s="295"/>
      <c r="F19" s="295"/>
      <c r="G19" s="279"/>
      <c r="H19" s="279"/>
      <c r="I19" s="279"/>
      <c r="J19" s="279"/>
      <c r="K19" s="279"/>
      <c r="L19" s="279"/>
    </row>
    <row r="20" spans="1:12" ht="22.5" x14ac:dyDescent="0.25">
      <c r="A20" s="45" t="s">
        <v>35</v>
      </c>
      <c r="B20" s="288" t="s">
        <v>230</v>
      </c>
      <c r="C20" s="288" t="s">
        <v>102</v>
      </c>
      <c r="D20" s="288" t="s">
        <v>103</v>
      </c>
      <c r="E20" s="288" t="s">
        <v>104</v>
      </c>
      <c r="F20" s="288" t="s">
        <v>231</v>
      </c>
      <c r="G20" s="65" t="s">
        <v>232</v>
      </c>
      <c r="H20" s="65" t="s">
        <v>233</v>
      </c>
      <c r="I20" s="279"/>
      <c r="J20" s="279"/>
      <c r="K20" s="279"/>
      <c r="L20" s="279"/>
    </row>
    <row r="21" spans="1:12" ht="30" x14ac:dyDescent="0.25">
      <c r="A21" s="48" t="s">
        <v>35</v>
      </c>
      <c r="B21" s="290" t="s">
        <v>469</v>
      </c>
      <c r="C21" s="290" t="s">
        <v>470</v>
      </c>
      <c r="D21" s="290" t="s">
        <v>403</v>
      </c>
      <c r="E21" s="290" t="s">
        <v>404</v>
      </c>
      <c r="F21" s="290" t="s">
        <v>471</v>
      </c>
      <c r="G21" s="290" t="s">
        <v>133</v>
      </c>
      <c r="H21" s="290" t="s">
        <v>133</v>
      </c>
      <c r="I21" s="279"/>
      <c r="J21" s="279"/>
      <c r="K21" s="279"/>
      <c r="L21" s="279"/>
    </row>
    <row r="22" spans="1:12" ht="22.5" x14ac:dyDescent="0.25">
      <c r="A22" s="66" t="s">
        <v>236</v>
      </c>
      <c r="B22" s="288" t="s">
        <v>237</v>
      </c>
      <c r="C22" s="288" t="s">
        <v>238</v>
      </c>
      <c r="D22" s="288" t="s">
        <v>239</v>
      </c>
      <c r="E22" s="53" t="s">
        <v>240</v>
      </c>
      <c r="F22" s="288" t="s">
        <v>241</v>
      </c>
      <c r="G22" s="288" t="s">
        <v>106</v>
      </c>
      <c r="H22" s="288" t="s">
        <v>107</v>
      </c>
      <c r="I22" s="288" t="s">
        <v>108</v>
      </c>
      <c r="J22" s="296" t="s">
        <v>242</v>
      </c>
      <c r="K22" s="65" t="s">
        <v>232</v>
      </c>
      <c r="L22" s="65" t="s">
        <v>233</v>
      </c>
    </row>
    <row r="23" spans="1:12" x14ac:dyDescent="0.25">
      <c r="A23" s="59" t="s">
        <v>236</v>
      </c>
      <c r="B23" s="290" t="s">
        <v>133</v>
      </c>
      <c r="C23" s="290" t="s">
        <v>133</v>
      </c>
      <c r="D23" s="290" t="s">
        <v>133</v>
      </c>
      <c r="E23" s="297" t="s">
        <v>133</v>
      </c>
      <c r="F23" s="290" t="s">
        <v>133</v>
      </c>
      <c r="G23" s="290" t="s">
        <v>133</v>
      </c>
      <c r="H23" s="290" t="s">
        <v>133</v>
      </c>
      <c r="I23" s="290" t="s">
        <v>133</v>
      </c>
      <c r="J23" s="297" t="s">
        <v>133</v>
      </c>
      <c r="K23" s="290" t="s">
        <v>133</v>
      </c>
      <c r="L23" s="290" t="s">
        <v>133</v>
      </c>
    </row>
    <row r="24" spans="1:12" ht="22.5" x14ac:dyDescent="0.25">
      <c r="A24" s="287" t="s">
        <v>246</v>
      </c>
      <c r="B24" s="285" t="s">
        <v>237</v>
      </c>
      <c r="C24" s="288" t="s">
        <v>238</v>
      </c>
      <c r="D24" s="288" t="s">
        <v>241</v>
      </c>
      <c r="E24" s="65" t="s">
        <v>232</v>
      </c>
      <c r="F24" s="65" t="s">
        <v>233</v>
      </c>
      <c r="G24" s="279"/>
      <c r="H24" s="279"/>
      <c r="I24" s="279"/>
      <c r="J24" s="279"/>
      <c r="K24" s="279"/>
      <c r="L24" s="279"/>
    </row>
    <row r="25" spans="1:12" x14ac:dyDescent="0.25">
      <c r="A25" s="289" t="s">
        <v>246</v>
      </c>
      <c r="B25" s="286" t="s">
        <v>133</v>
      </c>
      <c r="C25" s="290" t="s">
        <v>133</v>
      </c>
      <c r="D25" s="290" t="s">
        <v>133</v>
      </c>
      <c r="E25" s="290" t="s">
        <v>133</v>
      </c>
      <c r="F25" s="290" t="s">
        <v>133</v>
      </c>
      <c r="G25" s="279"/>
      <c r="H25" s="279"/>
      <c r="I25" s="279"/>
      <c r="J25" s="279"/>
      <c r="K25" s="279"/>
      <c r="L25" s="279"/>
    </row>
    <row r="26" spans="1:12" ht="22.5" x14ac:dyDescent="0.25">
      <c r="A26" s="287" t="s">
        <v>247</v>
      </c>
      <c r="B26" s="285" t="s">
        <v>248</v>
      </c>
      <c r="C26" s="288" t="s">
        <v>249</v>
      </c>
      <c r="D26" s="288" t="s">
        <v>250</v>
      </c>
      <c r="E26" s="288" t="s">
        <v>251</v>
      </c>
      <c r="F26" s="298" t="s">
        <v>252</v>
      </c>
      <c r="G26" s="189" t="s">
        <v>253</v>
      </c>
      <c r="H26" s="279"/>
      <c r="I26" s="279"/>
      <c r="J26" s="279"/>
      <c r="K26" s="279"/>
      <c r="L26" s="279"/>
    </row>
    <row r="27" spans="1:12" x14ac:dyDescent="0.25">
      <c r="A27" s="289" t="s">
        <v>247</v>
      </c>
      <c r="B27" s="299" t="s">
        <v>472</v>
      </c>
      <c r="C27" s="290" t="s">
        <v>470</v>
      </c>
      <c r="D27" s="290" t="s">
        <v>473</v>
      </c>
      <c r="E27" s="290" t="s">
        <v>133</v>
      </c>
      <c r="F27" s="290">
        <v>0.5</v>
      </c>
      <c r="G27" s="193" t="s">
        <v>243</v>
      </c>
      <c r="H27" s="279"/>
      <c r="I27" s="279"/>
      <c r="J27" s="279"/>
      <c r="K27" s="279"/>
      <c r="L27" s="279"/>
    </row>
    <row r="28" spans="1:12" ht="22.5" x14ac:dyDescent="0.25">
      <c r="A28" s="287" t="s">
        <v>258</v>
      </c>
      <c r="B28" s="285" t="s">
        <v>248</v>
      </c>
      <c r="C28" s="288" t="s">
        <v>249</v>
      </c>
      <c r="D28" s="288" t="s">
        <v>250</v>
      </c>
      <c r="E28" s="277"/>
      <c r="F28" s="278"/>
      <c r="G28" s="279"/>
      <c r="H28" s="279"/>
      <c r="I28" s="279"/>
      <c r="J28" s="279"/>
      <c r="K28" s="279"/>
      <c r="L28" s="279"/>
    </row>
    <row r="29" spans="1:12" x14ac:dyDescent="0.25">
      <c r="A29" s="300" t="s">
        <v>258</v>
      </c>
      <c r="B29" s="299" t="s">
        <v>474</v>
      </c>
      <c r="C29" s="290" t="s">
        <v>469</v>
      </c>
      <c r="D29" s="290" t="s">
        <v>133</v>
      </c>
      <c r="E29" s="273"/>
      <c r="F29" s="279"/>
      <c r="G29" s="279"/>
      <c r="H29" s="279"/>
      <c r="I29" s="279"/>
      <c r="J29" s="279"/>
      <c r="K29" s="279"/>
      <c r="L29" s="279"/>
    </row>
    <row r="30" spans="1:12" x14ac:dyDescent="0.25">
      <c r="A30" s="300" t="s">
        <v>258</v>
      </c>
      <c r="B30" s="299" t="s">
        <v>475</v>
      </c>
      <c r="C30" s="290" t="s">
        <v>469</v>
      </c>
      <c r="D30" s="290" t="s">
        <v>133</v>
      </c>
      <c r="E30" s="273"/>
      <c r="F30" s="279"/>
      <c r="G30" s="279"/>
      <c r="H30" s="279"/>
      <c r="I30" s="279"/>
      <c r="J30" s="279"/>
      <c r="K30" s="279"/>
      <c r="L30" s="279"/>
    </row>
    <row r="31" spans="1:12" ht="30" x14ac:dyDescent="0.25">
      <c r="A31" s="300" t="s">
        <v>258</v>
      </c>
      <c r="B31" s="299" t="s">
        <v>476</v>
      </c>
      <c r="C31" s="290" t="s">
        <v>469</v>
      </c>
      <c r="D31" s="290" t="s">
        <v>133</v>
      </c>
      <c r="E31" s="273"/>
      <c r="F31" s="279"/>
      <c r="G31" s="279"/>
      <c r="H31" s="279"/>
      <c r="I31" s="279"/>
      <c r="J31" s="279"/>
      <c r="K31" s="279"/>
      <c r="L31" s="279"/>
    </row>
    <row r="32" spans="1:12" x14ac:dyDescent="0.25">
      <c r="A32" s="289" t="s">
        <v>258</v>
      </c>
      <c r="B32" s="299" t="s">
        <v>472</v>
      </c>
      <c r="C32" s="290" t="s">
        <v>469</v>
      </c>
      <c r="D32" s="290" t="s">
        <v>133</v>
      </c>
      <c r="E32" s="273"/>
      <c r="F32" s="279"/>
      <c r="G32" s="279"/>
      <c r="H32" s="279"/>
      <c r="I32" s="279"/>
      <c r="J32" s="279"/>
      <c r="K32" s="279"/>
      <c r="L32" s="279"/>
    </row>
    <row r="33" spans="1:20" x14ac:dyDescent="0.25">
      <c r="A33" s="301" t="s">
        <v>280</v>
      </c>
      <c r="B33" s="302" t="s">
        <v>248</v>
      </c>
      <c r="C33" s="303"/>
      <c r="D33" s="304"/>
      <c r="E33" s="305"/>
      <c r="F33" s="305"/>
      <c r="G33" s="305"/>
      <c r="H33" s="305"/>
      <c r="I33" s="305"/>
      <c r="J33" s="305"/>
      <c r="K33" s="305"/>
      <c r="L33" s="305"/>
      <c r="M33" s="305"/>
      <c r="N33" s="305"/>
      <c r="O33" s="305"/>
      <c r="P33" s="305"/>
      <c r="Q33" s="305"/>
      <c r="R33" s="305"/>
      <c r="S33" s="279"/>
      <c r="T33" s="279"/>
    </row>
    <row r="34" spans="1:20" x14ac:dyDescent="0.25">
      <c r="A34" s="306" t="s">
        <v>280</v>
      </c>
      <c r="B34" s="138" t="s">
        <v>133</v>
      </c>
      <c r="C34" s="307"/>
      <c r="D34" s="305"/>
      <c r="E34" s="305"/>
      <c r="F34" s="305"/>
      <c r="G34" s="305"/>
      <c r="H34" s="305"/>
      <c r="I34" s="305"/>
      <c r="J34" s="305"/>
      <c r="K34" s="305"/>
      <c r="L34" s="305"/>
      <c r="M34" s="305"/>
      <c r="N34" s="305"/>
      <c r="O34" s="305"/>
      <c r="P34" s="305"/>
      <c r="Q34" s="305"/>
      <c r="R34" s="305"/>
      <c r="S34" s="279"/>
      <c r="T34" s="279"/>
    </row>
    <row r="35" spans="1:20" x14ac:dyDescent="0.25">
      <c r="A35" s="45" t="s">
        <v>282</v>
      </c>
      <c r="B35" s="65" t="s">
        <v>283</v>
      </c>
      <c r="C35" s="75" t="s">
        <v>284</v>
      </c>
      <c r="D35" s="75" t="s">
        <v>285</v>
      </c>
      <c r="E35" s="75" t="s">
        <v>286</v>
      </c>
      <c r="F35" s="65" t="s">
        <v>232</v>
      </c>
      <c r="G35" s="65" t="s">
        <v>233</v>
      </c>
      <c r="H35" s="75" t="s">
        <v>287</v>
      </c>
      <c r="I35" s="75" t="s">
        <v>288</v>
      </c>
      <c r="J35" s="75" t="s">
        <v>206</v>
      </c>
      <c r="K35" s="75" t="s">
        <v>289</v>
      </c>
      <c r="L35" s="75" t="s">
        <v>290</v>
      </c>
      <c r="M35" s="75" t="s">
        <v>291</v>
      </c>
      <c r="N35" s="75" t="s">
        <v>292</v>
      </c>
      <c r="O35" s="75" t="s">
        <v>112</v>
      </c>
      <c r="P35" s="75" t="s">
        <v>293</v>
      </c>
      <c r="Q35" s="75" t="s">
        <v>294</v>
      </c>
      <c r="R35" s="75" t="s">
        <v>295</v>
      </c>
      <c r="S35" s="75" t="s">
        <v>296</v>
      </c>
      <c r="T35" s="76" t="s">
        <v>216</v>
      </c>
    </row>
    <row r="36" spans="1:20" x14ac:dyDescent="0.25">
      <c r="A36" s="48" t="s">
        <v>282</v>
      </c>
      <c r="B36" s="44" t="s">
        <v>133</v>
      </c>
      <c r="C36" s="44" t="s">
        <v>133</v>
      </c>
      <c r="D36" s="44" t="s">
        <v>133</v>
      </c>
      <c r="E36" s="44" t="s">
        <v>133</v>
      </c>
      <c r="F36" s="290" t="s">
        <v>133</v>
      </c>
      <c r="G36" s="290" t="s">
        <v>133</v>
      </c>
      <c r="H36" s="44" t="s">
        <v>133</v>
      </c>
      <c r="I36" s="44" t="s">
        <v>133</v>
      </c>
      <c r="J36" s="44" t="s">
        <v>133</v>
      </c>
      <c r="K36" s="44" t="s">
        <v>133</v>
      </c>
      <c r="L36" s="44" t="s">
        <v>133</v>
      </c>
      <c r="M36" s="44" t="s">
        <v>133</v>
      </c>
      <c r="N36" s="44" t="s">
        <v>133</v>
      </c>
      <c r="O36" s="44" t="s">
        <v>133</v>
      </c>
      <c r="P36" s="44" t="s">
        <v>133</v>
      </c>
      <c r="Q36" s="44" t="s">
        <v>133</v>
      </c>
      <c r="R36" s="44" t="s">
        <v>133</v>
      </c>
      <c r="S36" s="44" t="s">
        <v>133</v>
      </c>
      <c r="T36" s="44" t="s">
        <v>133</v>
      </c>
    </row>
    <row r="37" spans="1:20" x14ac:dyDescent="0.25">
      <c r="A37" s="45" t="s">
        <v>297</v>
      </c>
      <c r="B37" s="288" t="s">
        <v>298</v>
      </c>
      <c r="C37" s="303"/>
      <c r="D37" s="279"/>
      <c r="E37" s="279"/>
      <c r="F37" s="279"/>
      <c r="G37" s="279"/>
      <c r="H37" s="279"/>
      <c r="I37" s="279"/>
      <c r="J37" s="279"/>
      <c r="K37" s="279"/>
      <c r="L37" s="279"/>
      <c r="M37" s="279"/>
      <c r="N37" s="279"/>
      <c r="O37" s="279"/>
      <c r="P37" s="279"/>
      <c r="Q37" s="279"/>
      <c r="R37" s="279"/>
      <c r="S37" s="279"/>
      <c r="T37" s="279"/>
    </row>
    <row r="38" spans="1:20" x14ac:dyDescent="0.25">
      <c r="A38" s="48" t="s">
        <v>297</v>
      </c>
      <c r="B38" s="290" t="s">
        <v>221</v>
      </c>
      <c r="C38" s="307"/>
      <c r="D38" s="279"/>
      <c r="E38" s="279"/>
      <c r="F38" s="279"/>
      <c r="G38" s="279"/>
      <c r="H38" s="279"/>
      <c r="I38" s="279"/>
      <c r="J38" s="279"/>
      <c r="K38" s="279"/>
      <c r="L38" s="279"/>
      <c r="M38" s="279"/>
      <c r="N38" s="279"/>
      <c r="O38" s="279"/>
      <c r="P38" s="279"/>
      <c r="Q38" s="279"/>
      <c r="R38" s="279"/>
      <c r="S38" s="279"/>
      <c r="T38" s="279"/>
    </row>
    <row r="39" spans="1:20" ht="25.5" x14ac:dyDescent="0.25">
      <c r="A39" s="45" t="s">
        <v>299</v>
      </c>
      <c r="B39" s="288" t="s">
        <v>289</v>
      </c>
      <c r="C39" s="288" t="s">
        <v>290</v>
      </c>
      <c r="D39" s="273"/>
      <c r="E39" s="279"/>
      <c r="F39" s="279"/>
      <c r="G39" s="279"/>
      <c r="H39" s="279"/>
      <c r="I39" s="279"/>
      <c r="J39" s="279"/>
      <c r="K39" s="279"/>
      <c r="L39" s="279"/>
      <c r="M39" s="279"/>
      <c r="N39" s="279"/>
      <c r="O39" s="279"/>
      <c r="P39" s="279"/>
      <c r="Q39" s="279"/>
      <c r="R39" s="279"/>
      <c r="S39" s="279"/>
      <c r="T39" s="279"/>
    </row>
    <row r="40" spans="1:20" ht="25.5" x14ac:dyDescent="0.25">
      <c r="A40" s="48" t="s">
        <v>299</v>
      </c>
      <c r="B40" s="290" t="s">
        <v>133</v>
      </c>
      <c r="C40" s="290" t="s">
        <v>133</v>
      </c>
      <c r="D40" s="273"/>
      <c r="E40" s="279"/>
      <c r="F40" s="279"/>
      <c r="G40" s="279"/>
      <c r="H40" s="279"/>
      <c r="I40" s="279"/>
      <c r="J40" s="279"/>
      <c r="K40" s="279"/>
      <c r="L40" s="279"/>
      <c r="M40" s="279"/>
      <c r="N40" s="279"/>
      <c r="O40" s="279"/>
      <c r="P40" s="279"/>
      <c r="Q40" s="279"/>
      <c r="R40" s="279"/>
      <c r="S40" s="279"/>
      <c r="T40" s="279"/>
    </row>
    <row r="41" spans="1:20" x14ac:dyDescent="0.25">
      <c r="A41" s="295"/>
      <c r="B41" s="293"/>
      <c r="C41" s="279"/>
      <c r="D41" s="279"/>
      <c r="E41" s="279"/>
      <c r="F41" s="279"/>
      <c r="G41" s="279"/>
      <c r="H41" s="279"/>
      <c r="I41" s="279"/>
      <c r="J41" s="279"/>
      <c r="K41" s="279"/>
      <c r="L41" s="279"/>
      <c r="M41" s="279"/>
      <c r="N41" s="279"/>
      <c r="O41" s="279"/>
      <c r="P41" s="279"/>
      <c r="Q41" s="279"/>
      <c r="R41" s="279"/>
      <c r="S41" s="279"/>
      <c r="T41" s="279"/>
    </row>
    <row r="42" spans="1:20" x14ac:dyDescent="0.25">
      <c r="A42" s="61" t="s">
        <v>229</v>
      </c>
      <c r="B42" s="308" t="s">
        <v>89</v>
      </c>
      <c r="C42" s="294"/>
      <c r="D42" s="295"/>
      <c r="E42" s="295"/>
      <c r="F42" s="295"/>
      <c r="G42" s="279"/>
      <c r="H42" s="279"/>
      <c r="I42" s="279"/>
      <c r="J42" s="279"/>
      <c r="K42" s="279"/>
      <c r="L42" s="279"/>
      <c r="M42" s="279"/>
      <c r="N42" s="279"/>
      <c r="O42" s="279"/>
      <c r="P42" s="279"/>
      <c r="Q42" s="279"/>
      <c r="R42" s="279"/>
      <c r="S42" s="279"/>
      <c r="T42" s="279"/>
    </row>
    <row r="43" spans="1:20" ht="22.5" x14ac:dyDescent="0.25">
      <c r="A43" s="45" t="s">
        <v>35</v>
      </c>
      <c r="B43" s="288" t="s">
        <v>230</v>
      </c>
      <c r="C43" s="288" t="s">
        <v>102</v>
      </c>
      <c r="D43" s="288" t="s">
        <v>103</v>
      </c>
      <c r="E43" s="288" t="s">
        <v>104</v>
      </c>
      <c r="F43" s="288" t="s">
        <v>231</v>
      </c>
      <c r="G43" s="65" t="s">
        <v>232</v>
      </c>
      <c r="H43" s="65" t="s">
        <v>233</v>
      </c>
      <c r="I43" s="279"/>
      <c r="J43" s="279"/>
      <c r="K43" s="279"/>
      <c r="L43" s="279"/>
      <c r="M43" s="279"/>
      <c r="N43" s="279"/>
      <c r="O43" s="279"/>
      <c r="P43" s="279"/>
      <c r="Q43" s="279"/>
      <c r="R43" s="279"/>
      <c r="S43" s="279"/>
      <c r="T43" s="279"/>
    </row>
    <row r="44" spans="1:20" x14ac:dyDescent="0.25">
      <c r="A44" s="48" t="s">
        <v>35</v>
      </c>
      <c r="B44" s="290" t="s">
        <v>133</v>
      </c>
      <c r="C44" s="290" t="s">
        <v>133</v>
      </c>
      <c r="D44" s="290" t="s">
        <v>133</v>
      </c>
      <c r="E44" s="290" t="s">
        <v>133</v>
      </c>
      <c r="F44" s="290" t="s">
        <v>133</v>
      </c>
      <c r="G44" s="290" t="s">
        <v>133</v>
      </c>
      <c r="H44" s="290" t="s">
        <v>133</v>
      </c>
      <c r="I44" s="279"/>
      <c r="J44" s="279"/>
      <c r="K44" s="279"/>
      <c r="L44" s="279"/>
      <c r="M44" s="279"/>
      <c r="N44" s="279"/>
      <c r="O44" s="279"/>
      <c r="P44" s="279"/>
      <c r="Q44" s="279"/>
      <c r="R44" s="279"/>
      <c r="S44" s="279"/>
      <c r="T44" s="279"/>
    </row>
    <row r="45" spans="1:20" ht="22.5" x14ac:dyDescent="0.25">
      <c r="A45" s="66" t="s">
        <v>236</v>
      </c>
      <c r="B45" s="288" t="s">
        <v>237</v>
      </c>
      <c r="C45" s="288" t="s">
        <v>238</v>
      </c>
      <c r="D45" s="288" t="s">
        <v>239</v>
      </c>
      <c r="E45" s="53" t="s">
        <v>240</v>
      </c>
      <c r="F45" s="288" t="s">
        <v>241</v>
      </c>
      <c r="G45" s="288" t="s">
        <v>106</v>
      </c>
      <c r="H45" s="288" t="s">
        <v>107</v>
      </c>
      <c r="I45" s="288" t="s">
        <v>108</v>
      </c>
      <c r="J45" s="296" t="s">
        <v>242</v>
      </c>
      <c r="K45" s="65" t="s">
        <v>232</v>
      </c>
      <c r="L45" s="65" t="s">
        <v>233</v>
      </c>
      <c r="M45" s="279"/>
      <c r="N45" s="279"/>
      <c r="O45" s="279"/>
      <c r="P45" s="279"/>
      <c r="Q45" s="279"/>
      <c r="R45" s="279"/>
      <c r="S45" s="279"/>
      <c r="T45" s="279"/>
    </row>
    <row r="46" spans="1:20" ht="30" x14ac:dyDescent="0.25">
      <c r="A46" s="80" t="s">
        <v>236</v>
      </c>
      <c r="B46" s="290" t="s">
        <v>255</v>
      </c>
      <c r="C46" s="290" t="s">
        <v>133</v>
      </c>
      <c r="D46" s="290" t="s">
        <v>133</v>
      </c>
      <c r="E46" s="290" t="s">
        <v>133</v>
      </c>
      <c r="F46" s="290" t="s">
        <v>367</v>
      </c>
      <c r="G46" s="290" t="s">
        <v>477</v>
      </c>
      <c r="H46" s="290" t="s">
        <v>235</v>
      </c>
      <c r="I46" s="290" t="s">
        <v>377</v>
      </c>
      <c r="J46" s="309" t="s">
        <v>133</v>
      </c>
      <c r="K46" s="290" t="s">
        <v>133</v>
      </c>
      <c r="L46" s="290" t="s">
        <v>133</v>
      </c>
      <c r="M46" s="279"/>
      <c r="N46" s="279"/>
      <c r="O46" s="279"/>
      <c r="P46" s="279"/>
      <c r="Q46" s="279"/>
      <c r="R46" s="279"/>
      <c r="S46" s="279"/>
      <c r="T46" s="279"/>
    </row>
    <row r="47" spans="1:20" ht="22.5" x14ac:dyDescent="0.25">
      <c r="A47" s="287" t="s">
        <v>246</v>
      </c>
      <c r="B47" s="285" t="s">
        <v>237</v>
      </c>
      <c r="C47" s="288" t="s">
        <v>238</v>
      </c>
      <c r="D47" s="288" t="s">
        <v>241</v>
      </c>
      <c r="E47" s="65" t="s">
        <v>232</v>
      </c>
      <c r="F47" s="65" t="s">
        <v>233</v>
      </c>
      <c r="G47" s="279"/>
      <c r="H47" s="279"/>
      <c r="I47" s="279"/>
      <c r="J47" s="279"/>
      <c r="K47" s="279"/>
      <c r="L47" s="279"/>
      <c r="M47" s="279"/>
      <c r="N47" s="279"/>
      <c r="O47" s="279"/>
      <c r="P47" s="279"/>
      <c r="Q47" s="279"/>
      <c r="R47" s="279"/>
      <c r="S47" s="279"/>
      <c r="T47" s="279"/>
    </row>
    <row r="48" spans="1:20" x14ac:dyDescent="0.25">
      <c r="A48" s="289" t="s">
        <v>246</v>
      </c>
      <c r="B48" s="290" t="s">
        <v>133</v>
      </c>
      <c r="C48" s="290" t="s">
        <v>133</v>
      </c>
      <c r="D48" s="290" t="s">
        <v>133</v>
      </c>
      <c r="E48" s="290" t="s">
        <v>133</v>
      </c>
      <c r="F48" s="290" t="s">
        <v>133</v>
      </c>
      <c r="G48" s="279"/>
      <c r="H48" s="279"/>
      <c r="I48" s="279"/>
      <c r="J48" s="279"/>
      <c r="K48" s="279"/>
      <c r="L48" s="279"/>
      <c r="M48" s="279"/>
      <c r="N48" s="279"/>
      <c r="O48" s="279"/>
      <c r="P48" s="279"/>
      <c r="Q48" s="279"/>
      <c r="R48" s="279"/>
      <c r="S48" s="279"/>
      <c r="T48" s="279"/>
    </row>
    <row r="49" spans="1:20" ht="22.5" x14ac:dyDescent="0.25">
      <c r="A49" s="287" t="s">
        <v>247</v>
      </c>
      <c r="B49" s="285" t="s">
        <v>248</v>
      </c>
      <c r="C49" s="288" t="s">
        <v>249</v>
      </c>
      <c r="D49" s="288" t="s">
        <v>250</v>
      </c>
      <c r="E49" s="288" t="s">
        <v>251</v>
      </c>
      <c r="F49" s="298" t="s">
        <v>252</v>
      </c>
      <c r="G49" s="189" t="s">
        <v>253</v>
      </c>
      <c r="H49" s="279"/>
      <c r="I49" s="279"/>
      <c r="J49" s="279"/>
      <c r="K49" s="279"/>
      <c r="L49" s="279"/>
      <c r="M49" s="279"/>
      <c r="N49" s="279"/>
      <c r="O49" s="279"/>
      <c r="P49" s="279"/>
      <c r="Q49" s="279"/>
      <c r="R49" s="279"/>
      <c r="S49" s="279"/>
      <c r="T49" s="279"/>
    </row>
    <row r="50" spans="1:20" x14ac:dyDescent="0.25">
      <c r="A50" s="289" t="s">
        <v>247</v>
      </c>
      <c r="B50" s="299" t="s">
        <v>472</v>
      </c>
      <c r="C50" s="290" t="s">
        <v>470</v>
      </c>
      <c r="D50" s="290" t="s">
        <v>473</v>
      </c>
      <c r="E50" s="290" t="s">
        <v>133</v>
      </c>
      <c r="F50" s="290">
        <v>0.5</v>
      </c>
      <c r="G50" s="193" t="s">
        <v>243</v>
      </c>
      <c r="H50" s="279"/>
      <c r="I50" s="279"/>
      <c r="J50" s="279"/>
      <c r="K50" s="279"/>
      <c r="L50" s="279"/>
      <c r="M50" s="279"/>
      <c r="N50" s="279"/>
      <c r="O50" s="279"/>
      <c r="P50" s="279"/>
      <c r="Q50" s="279"/>
      <c r="R50" s="279"/>
      <c r="S50" s="279"/>
      <c r="T50" s="279"/>
    </row>
    <row r="51" spans="1:20" ht="22.5" x14ac:dyDescent="0.25">
      <c r="A51" s="310" t="s">
        <v>258</v>
      </c>
      <c r="B51" s="285" t="s">
        <v>248</v>
      </c>
      <c r="C51" s="288" t="s">
        <v>249</v>
      </c>
      <c r="D51" s="288" t="s">
        <v>250</v>
      </c>
      <c r="E51" s="277"/>
      <c r="F51" s="278"/>
      <c r="G51" s="279"/>
      <c r="H51" s="279"/>
      <c r="I51" s="279"/>
      <c r="J51" s="279"/>
      <c r="K51" s="279"/>
      <c r="L51" s="279"/>
      <c r="M51" s="279"/>
      <c r="N51" s="279"/>
      <c r="O51" s="279"/>
      <c r="P51" s="279"/>
      <c r="Q51" s="279"/>
      <c r="R51" s="279"/>
      <c r="S51" s="279"/>
      <c r="T51" s="279"/>
    </row>
    <row r="52" spans="1:20" x14ac:dyDescent="0.25">
      <c r="A52" s="300" t="s">
        <v>258</v>
      </c>
      <c r="B52" s="276" t="s">
        <v>474</v>
      </c>
      <c r="C52" s="290" t="s">
        <v>469</v>
      </c>
      <c r="D52" s="290" t="s">
        <v>133</v>
      </c>
      <c r="E52" s="273"/>
      <c r="F52" s="279"/>
      <c r="G52" s="279"/>
      <c r="H52" s="279"/>
      <c r="I52" s="279"/>
      <c r="J52" s="279"/>
      <c r="K52" s="279"/>
      <c r="L52" s="279"/>
      <c r="M52" s="279"/>
      <c r="N52" s="279"/>
      <c r="O52" s="279"/>
      <c r="P52" s="279"/>
      <c r="Q52" s="279"/>
      <c r="R52" s="279"/>
      <c r="S52" s="279"/>
      <c r="T52" s="279"/>
    </row>
    <row r="53" spans="1:20" x14ac:dyDescent="0.25">
      <c r="A53" s="300" t="s">
        <v>258</v>
      </c>
      <c r="B53" s="276" t="s">
        <v>475</v>
      </c>
      <c r="C53" s="290" t="s">
        <v>469</v>
      </c>
      <c r="D53" s="290" t="s">
        <v>133</v>
      </c>
      <c r="E53" s="273"/>
      <c r="F53" s="279"/>
      <c r="G53" s="279"/>
      <c r="H53" s="279"/>
      <c r="I53" s="279"/>
      <c r="J53" s="279"/>
      <c r="K53" s="279"/>
      <c r="L53" s="279"/>
      <c r="M53" s="279"/>
      <c r="N53" s="279"/>
      <c r="O53" s="279"/>
      <c r="P53" s="279"/>
      <c r="Q53" s="279"/>
      <c r="R53" s="279"/>
      <c r="S53" s="279"/>
      <c r="T53" s="279"/>
    </row>
    <row r="54" spans="1:20" ht="30" x14ac:dyDescent="0.25">
      <c r="A54" s="300" t="s">
        <v>258</v>
      </c>
      <c r="B54" s="276" t="s">
        <v>476</v>
      </c>
      <c r="C54" s="290" t="s">
        <v>469</v>
      </c>
      <c r="D54" s="290" t="s">
        <v>133</v>
      </c>
      <c r="E54" s="273"/>
      <c r="F54" s="279"/>
      <c r="G54" s="279"/>
      <c r="H54" s="279"/>
      <c r="I54" s="279"/>
      <c r="J54" s="279"/>
      <c r="K54" s="279"/>
      <c r="L54" s="279"/>
      <c r="M54" s="279"/>
      <c r="N54" s="279"/>
      <c r="O54" s="279"/>
      <c r="P54" s="279"/>
      <c r="Q54" s="279"/>
      <c r="R54" s="279"/>
      <c r="S54" s="279"/>
      <c r="T54" s="279"/>
    </row>
    <row r="55" spans="1:20" x14ac:dyDescent="0.25">
      <c r="A55" s="289" t="s">
        <v>258</v>
      </c>
      <c r="B55" s="299" t="s">
        <v>472</v>
      </c>
      <c r="C55" s="290" t="s">
        <v>469</v>
      </c>
      <c r="D55" s="290" t="s">
        <v>133</v>
      </c>
      <c r="E55" s="273"/>
      <c r="F55" s="279"/>
      <c r="G55" s="279"/>
      <c r="H55" s="279"/>
      <c r="I55" s="279"/>
      <c r="J55" s="279"/>
      <c r="K55" s="279"/>
      <c r="L55" s="279"/>
      <c r="M55" s="279"/>
      <c r="N55" s="279"/>
      <c r="O55" s="279"/>
      <c r="P55" s="279"/>
      <c r="Q55" s="279"/>
      <c r="R55" s="279"/>
      <c r="S55" s="279"/>
      <c r="T55" s="279"/>
    </row>
    <row r="56" spans="1:20" x14ac:dyDescent="0.25">
      <c r="A56" s="301" t="s">
        <v>280</v>
      </c>
      <c r="B56" s="302" t="s">
        <v>248</v>
      </c>
      <c r="C56" s="303"/>
      <c r="D56" s="304"/>
      <c r="E56" s="305"/>
      <c r="F56" s="305"/>
      <c r="G56" s="305"/>
      <c r="H56" s="305"/>
      <c r="I56" s="305"/>
      <c r="J56" s="305"/>
      <c r="K56" s="305"/>
      <c r="L56" s="305"/>
      <c r="M56" s="305"/>
      <c r="N56" s="305"/>
      <c r="O56" s="305"/>
      <c r="P56" s="305"/>
      <c r="Q56" s="305"/>
      <c r="R56" s="305"/>
      <c r="S56" s="279"/>
      <c r="T56" s="279"/>
    </row>
    <row r="57" spans="1:20" x14ac:dyDescent="0.25">
      <c r="A57" s="306" t="s">
        <v>280</v>
      </c>
      <c r="B57" s="138" t="s">
        <v>133</v>
      </c>
      <c r="C57" s="307"/>
      <c r="D57" s="305"/>
      <c r="E57" s="305"/>
      <c r="F57" s="305"/>
      <c r="G57" s="305"/>
      <c r="H57" s="305"/>
      <c r="I57" s="305"/>
      <c r="J57" s="305"/>
      <c r="K57" s="305"/>
      <c r="L57" s="305"/>
      <c r="M57" s="305"/>
      <c r="N57" s="305"/>
      <c r="O57" s="305"/>
      <c r="P57" s="305"/>
      <c r="Q57" s="305"/>
      <c r="R57" s="305"/>
      <c r="S57" s="279"/>
      <c r="T57" s="279"/>
    </row>
    <row r="58" spans="1:20" x14ac:dyDescent="0.25">
      <c r="A58" s="45" t="s">
        <v>282</v>
      </c>
      <c r="B58" s="311" t="s">
        <v>283</v>
      </c>
      <c r="C58" s="312" t="s">
        <v>284</v>
      </c>
      <c r="D58" s="75" t="s">
        <v>285</v>
      </c>
      <c r="E58" s="75" t="s">
        <v>286</v>
      </c>
      <c r="F58" s="75" t="s">
        <v>232</v>
      </c>
      <c r="G58" s="75" t="s">
        <v>233</v>
      </c>
      <c r="H58" s="75" t="s">
        <v>287</v>
      </c>
      <c r="I58" s="75" t="s">
        <v>288</v>
      </c>
      <c r="J58" s="75" t="s">
        <v>206</v>
      </c>
      <c r="K58" s="75" t="s">
        <v>289</v>
      </c>
      <c r="L58" s="75" t="s">
        <v>290</v>
      </c>
      <c r="M58" s="75" t="s">
        <v>291</v>
      </c>
      <c r="N58" s="75" t="s">
        <v>292</v>
      </c>
      <c r="O58" s="75" t="s">
        <v>112</v>
      </c>
      <c r="P58" s="75" t="s">
        <v>293</v>
      </c>
      <c r="Q58" s="75" t="s">
        <v>294</v>
      </c>
      <c r="R58" s="75" t="s">
        <v>295</v>
      </c>
      <c r="S58" s="75" t="s">
        <v>296</v>
      </c>
      <c r="T58" s="76" t="s">
        <v>216</v>
      </c>
    </row>
    <row r="59" spans="1:20" ht="150" x14ac:dyDescent="0.25">
      <c r="A59" s="300" t="s">
        <v>282</v>
      </c>
      <c r="B59" s="313" t="s">
        <v>356</v>
      </c>
      <c r="C59" s="261" t="s">
        <v>133</v>
      </c>
      <c r="D59" s="261">
        <v>1</v>
      </c>
      <c r="E59" s="261" t="s">
        <v>478</v>
      </c>
      <c r="F59" s="261" t="s">
        <v>133</v>
      </c>
      <c r="G59" s="261" t="s">
        <v>133</v>
      </c>
      <c r="H59" s="261" t="s">
        <v>358</v>
      </c>
      <c r="I59" s="44">
        <v>1</v>
      </c>
      <c r="J59" s="44" t="s">
        <v>112</v>
      </c>
      <c r="K59" s="44" t="s">
        <v>133</v>
      </c>
      <c r="L59" s="44" t="s">
        <v>133</v>
      </c>
      <c r="M59" s="44" t="s">
        <v>133</v>
      </c>
      <c r="N59" s="44" t="s">
        <v>133</v>
      </c>
      <c r="O59" s="44" t="s">
        <v>479</v>
      </c>
      <c r="P59" s="44" t="s">
        <v>133</v>
      </c>
      <c r="Q59" s="44" t="s">
        <v>133</v>
      </c>
      <c r="R59" s="44" t="s">
        <v>133</v>
      </c>
      <c r="S59" s="44" t="s">
        <v>133</v>
      </c>
      <c r="T59" s="44" t="s">
        <v>133</v>
      </c>
    </row>
    <row r="60" spans="1:20" ht="30" x14ac:dyDescent="0.25">
      <c r="A60" s="300" t="s">
        <v>282</v>
      </c>
      <c r="B60" s="314" t="s">
        <v>356</v>
      </c>
      <c r="C60" s="315" t="s">
        <v>133</v>
      </c>
      <c r="D60" s="316">
        <v>1</v>
      </c>
      <c r="E60" s="316" t="s">
        <v>478</v>
      </c>
      <c r="F60" s="316" t="s">
        <v>133</v>
      </c>
      <c r="G60" s="316" t="s">
        <v>133</v>
      </c>
      <c r="H60" s="316" t="s">
        <v>358</v>
      </c>
      <c r="I60" s="44">
        <v>2</v>
      </c>
      <c r="J60" s="44" t="s">
        <v>360</v>
      </c>
      <c r="K60" s="44" t="s">
        <v>133</v>
      </c>
      <c r="L60" s="44" t="s">
        <v>133</v>
      </c>
      <c r="M60" s="44" t="s">
        <v>469</v>
      </c>
      <c r="N60" s="44" t="s">
        <v>133</v>
      </c>
      <c r="O60" s="44" t="s">
        <v>133</v>
      </c>
      <c r="P60" s="44">
        <v>1</v>
      </c>
      <c r="Q60" s="44" t="s">
        <v>361</v>
      </c>
      <c r="R60" s="44" t="s">
        <v>322</v>
      </c>
      <c r="S60" s="44" t="s">
        <v>480</v>
      </c>
      <c r="T60" s="44" t="s">
        <v>133</v>
      </c>
    </row>
    <row r="61" spans="1:20" ht="120" x14ac:dyDescent="0.25">
      <c r="A61" s="300" t="s">
        <v>282</v>
      </c>
      <c r="B61" s="313" t="s">
        <v>318</v>
      </c>
      <c r="C61" s="261" t="s">
        <v>133</v>
      </c>
      <c r="D61" s="261">
        <v>2</v>
      </c>
      <c r="E61" s="261" t="s">
        <v>481</v>
      </c>
      <c r="F61" s="261" t="s">
        <v>133</v>
      </c>
      <c r="G61" s="261" t="s">
        <v>133</v>
      </c>
      <c r="H61" s="261" t="s">
        <v>358</v>
      </c>
      <c r="I61" s="44">
        <v>1</v>
      </c>
      <c r="J61" s="44" t="s">
        <v>112</v>
      </c>
      <c r="K61" s="44" t="s">
        <v>133</v>
      </c>
      <c r="L61" s="44" t="s">
        <v>133</v>
      </c>
      <c r="M61" s="44" t="s">
        <v>133</v>
      </c>
      <c r="N61" s="44" t="s">
        <v>133</v>
      </c>
      <c r="O61" s="44" t="s">
        <v>477</v>
      </c>
      <c r="P61" s="44" t="s">
        <v>133</v>
      </c>
      <c r="Q61" s="44" t="s">
        <v>133</v>
      </c>
      <c r="R61" s="44" t="s">
        <v>133</v>
      </c>
      <c r="S61" s="44" t="s">
        <v>133</v>
      </c>
      <c r="T61" s="44" t="s">
        <v>133</v>
      </c>
    </row>
    <row r="62" spans="1:20" ht="30" x14ac:dyDescent="0.25">
      <c r="A62" s="317" t="s">
        <v>282</v>
      </c>
      <c r="B62" s="314" t="s">
        <v>318</v>
      </c>
      <c r="C62" s="315" t="s">
        <v>133</v>
      </c>
      <c r="D62" s="316">
        <v>2</v>
      </c>
      <c r="E62" s="316" t="s">
        <v>481</v>
      </c>
      <c r="F62" s="316" t="s">
        <v>133</v>
      </c>
      <c r="G62" s="316" t="s">
        <v>133</v>
      </c>
      <c r="H62" s="316" t="s">
        <v>358</v>
      </c>
      <c r="I62" s="44">
        <v>2</v>
      </c>
      <c r="J62" s="44" t="s">
        <v>360</v>
      </c>
      <c r="K62" s="44" t="s">
        <v>133</v>
      </c>
      <c r="L62" s="44" t="s">
        <v>133</v>
      </c>
      <c r="M62" s="44" t="s">
        <v>469</v>
      </c>
      <c r="N62" s="44" t="s">
        <v>133</v>
      </c>
      <c r="O62" s="44" t="s">
        <v>133</v>
      </c>
      <c r="P62" s="44">
        <v>1</v>
      </c>
      <c r="Q62" s="44" t="s">
        <v>361</v>
      </c>
      <c r="R62" s="44" t="s">
        <v>322</v>
      </c>
      <c r="S62" s="44" t="s">
        <v>480</v>
      </c>
      <c r="T62" s="44" t="s">
        <v>133</v>
      </c>
    </row>
    <row r="63" spans="1:20" x14ac:dyDescent="0.25">
      <c r="A63" s="318" t="s">
        <v>297</v>
      </c>
      <c r="B63" s="319" t="s">
        <v>298</v>
      </c>
      <c r="C63" s="307"/>
      <c r="D63" s="279"/>
      <c r="E63" s="279"/>
      <c r="F63" s="279"/>
      <c r="G63" s="279"/>
      <c r="H63" s="279"/>
      <c r="I63" s="279"/>
      <c r="J63" s="279"/>
      <c r="K63" s="279"/>
      <c r="L63" s="279"/>
      <c r="M63" s="279"/>
      <c r="N63" s="279"/>
      <c r="O63" s="279"/>
      <c r="P63" s="279"/>
      <c r="Q63" s="279"/>
      <c r="R63" s="279"/>
      <c r="S63" s="279"/>
      <c r="T63" s="279"/>
    </row>
    <row r="64" spans="1:20" x14ac:dyDescent="0.25">
      <c r="A64" s="48" t="s">
        <v>297</v>
      </c>
      <c r="B64" s="290" t="s">
        <v>221</v>
      </c>
      <c r="C64" s="307"/>
      <c r="D64" s="279"/>
      <c r="E64" s="279"/>
      <c r="F64" s="279"/>
      <c r="G64" s="279"/>
      <c r="H64" s="279"/>
      <c r="I64" s="279"/>
      <c r="J64" s="279"/>
      <c r="K64" s="279"/>
      <c r="L64" s="279"/>
      <c r="M64" s="279"/>
      <c r="N64" s="279"/>
      <c r="O64" s="279"/>
      <c r="P64" s="279"/>
      <c r="Q64" s="279"/>
      <c r="R64" s="279"/>
      <c r="S64" s="279"/>
      <c r="T64" s="279"/>
    </row>
    <row r="65" spans="1:12" ht="25.5" x14ac:dyDescent="0.25">
      <c r="A65" s="45" t="s">
        <v>299</v>
      </c>
      <c r="B65" s="288" t="s">
        <v>289</v>
      </c>
      <c r="C65" s="288" t="s">
        <v>290</v>
      </c>
      <c r="D65" s="273"/>
      <c r="E65" s="279"/>
      <c r="F65" s="279"/>
      <c r="G65" s="279"/>
      <c r="H65" s="279"/>
      <c r="I65" s="279"/>
      <c r="J65" s="279"/>
      <c r="K65" s="279"/>
      <c r="L65" s="279"/>
    </row>
    <row r="66" spans="1:12" ht="25.5" x14ac:dyDescent="0.25">
      <c r="A66" s="48" t="s">
        <v>299</v>
      </c>
      <c r="B66" s="290" t="s">
        <v>133</v>
      </c>
      <c r="C66" s="290" t="s">
        <v>133</v>
      </c>
      <c r="D66" s="273"/>
      <c r="E66" s="279"/>
      <c r="F66" s="279"/>
      <c r="G66" s="279"/>
      <c r="H66" s="279"/>
      <c r="I66" s="279"/>
      <c r="J66" s="279"/>
      <c r="K66" s="279"/>
      <c r="L66" s="279"/>
    </row>
    <row r="67" spans="1:12" x14ac:dyDescent="0.25">
      <c r="A67" s="279"/>
      <c r="B67" s="278"/>
      <c r="C67" s="279"/>
      <c r="D67" s="279"/>
      <c r="E67" s="279"/>
      <c r="F67" s="279"/>
      <c r="G67" s="279"/>
      <c r="H67" s="279"/>
      <c r="I67" s="279"/>
      <c r="J67" s="279"/>
      <c r="K67" s="279"/>
      <c r="L67" s="279"/>
    </row>
    <row r="68" spans="1:12" x14ac:dyDescent="0.25">
      <c r="A68" s="61" t="s">
        <v>229</v>
      </c>
      <c r="B68" s="308" t="s">
        <v>305</v>
      </c>
      <c r="C68" s="294"/>
      <c r="D68" s="295"/>
      <c r="E68" s="295"/>
      <c r="F68" s="295"/>
      <c r="G68" s="279"/>
      <c r="H68" s="279"/>
      <c r="I68" s="279"/>
      <c r="J68" s="279"/>
      <c r="K68" s="279"/>
      <c r="L68" s="279"/>
    </row>
    <row r="69" spans="1:12" ht="22.5" x14ac:dyDescent="0.25">
      <c r="A69" s="45" t="s">
        <v>35</v>
      </c>
      <c r="B69" s="288" t="s">
        <v>230</v>
      </c>
      <c r="C69" s="288" t="s">
        <v>102</v>
      </c>
      <c r="D69" s="288" t="s">
        <v>103</v>
      </c>
      <c r="E69" s="288" t="s">
        <v>104</v>
      </c>
      <c r="F69" s="288" t="s">
        <v>231</v>
      </c>
      <c r="G69" s="65" t="s">
        <v>232</v>
      </c>
      <c r="H69" s="65" t="s">
        <v>233</v>
      </c>
      <c r="I69" s="279"/>
      <c r="J69" s="279"/>
      <c r="K69" s="279"/>
      <c r="L69" s="279"/>
    </row>
    <row r="70" spans="1:12" x14ac:dyDescent="0.25">
      <c r="A70" s="48" t="s">
        <v>35</v>
      </c>
      <c r="B70" s="290" t="s">
        <v>133</v>
      </c>
      <c r="C70" s="290" t="s">
        <v>133</v>
      </c>
      <c r="D70" s="290" t="s">
        <v>133</v>
      </c>
      <c r="E70" s="290" t="s">
        <v>133</v>
      </c>
      <c r="F70" s="290" t="s">
        <v>133</v>
      </c>
      <c r="G70" s="290" t="s">
        <v>133</v>
      </c>
      <c r="H70" s="290" t="s">
        <v>133</v>
      </c>
      <c r="I70" s="279"/>
      <c r="J70" s="279"/>
      <c r="K70" s="279"/>
      <c r="L70" s="279"/>
    </row>
    <row r="71" spans="1:12" ht="22.5" x14ac:dyDescent="0.25">
      <c r="A71" s="66" t="s">
        <v>236</v>
      </c>
      <c r="B71" s="288" t="s">
        <v>237</v>
      </c>
      <c r="C71" s="288" t="s">
        <v>238</v>
      </c>
      <c r="D71" s="288" t="s">
        <v>239</v>
      </c>
      <c r="E71" s="53" t="s">
        <v>240</v>
      </c>
      <c r="F71" s="288" t="s">
        <v>241</v>
      </c>
      <c r="G71" s="288" t="s">
        <v>106</v>
      </c>
      <c r="H71" s="288" t="s">
        <v>107</v>
      </c>
      <c r="I71" s="288" t="s">
        <v>108</v>
      </c>
      <c r="J71" s="296" t="s">
        <v>242</v>
      </c>
      <c r="K71" s="65" t="s">
        <v>232</v>
      </c>
      <c r="L71" s="65" t="s">
        <v>233</v>
      </c>
    </row>
    <row r="72" spans="1:12" ht="30" x14ac:dyDescent="0.25">
      <c r="A72" s="80" t="s">
        <v>236</v>
      </c>
      <c r="B72" s="286" t="s">
        <v>243</v>
      </c>
      <c r="C72" s="290">
        <v>1</v>
      </c>
      <c r="D72" s="290" t="s">
        <v>133</v>
      </c>
      <c r="E72" s="309" t="s">
        <v>133</v>
      </c>
      <c r="F72" s="290" t="s">
        <v>479</v>
      </c>
      <c r="G72" s="290" t="s">
        <v>477</v>
      </c>
      <c r="H72" s="290" t="s">
        <v>235</v>
      </c>
      <c r="I72" s="290" t="s">
        <v>377</v>
      </c>
      <c r="J72" s="309" t="s">
        <v>133</v>
      </c>
      <c r="K72" s="290" t="s">
        <v>133</v>
      </c>
      <c r="L72" s="290" t="s">
        <v>133</v>
      </c>
    </row>
    <row r="73" spans="1:12" x14ac:dyDescent="0.25">
      <c r="A73" s="59" t="s">
        <v>236</v>
      </c>
      <c r="B73" s="286" t="s">
        <v>255</v>
      </c>
      <c r="C73" s="290" t="s">
        <v>133</v>
      </c>
      <c r="D73" s="290" t="s">
        <v>133</v>
      </c>
      <c r="E73" s="309" t="s">
        <v>133</v>
      </c>
      <c r="F73" s="290" t="s">
        <v>482</v>
      </c>
      <c r="G73" s="290" t="s">
        <v>483</v>
      </c>
      <c r="H73" s="290" t="s">
        <v>133</v>
      </c>
      <c r="I73" s="290" t="s">
        <v>133</v>
      </c>
      <c r="J73" s="309" t="s">
        <v>133</v>
      </c>
      <c r="K73" s="290" t="s">
        <v>133</v>
      </c>
      <c r="L73" s="290" t="s">
        <v>133</v>
      </c>
    </row>
    <row r="74" spans="1:12" ht="22.5" x14ac:dyDescent="0.25">
      <c r="A74" s="287" t="s">
        <v>246</v>
      </c>
      <c r="B74" s="285" t="s">
        <v>237</v>
      </c>
      <c r="C74" s="288" t="s">
        <v>238</v>
      </c>
      <c r="D74" s="288" t="s">
        <v>241</v>
      </c>
      <c r="E74" s="65" t="s">
        <v>232</v>
      </c>
      <c r="F74" s="65" t="s">
        <v>233</v>
      </c>
      <c r="G74" s="279"/>
      <c r="H74" s="279"/>
      <c r="I74" s="279"/>
      <c r="J74" s="279"/>
      <c r="K74" s="279"/>
      <c r="L74" s="279"/>
    </row>
    <row r="75" spans="1:12" x14ac:dyDescent="0.25">
      <c r="A75" s="289" t="s">
        <v>246</v>
      </c>
      <c r="B75" s="286" t="s">
        <v>133</v>
      </c>
      <c r="C75" s="290" t="s">
        <v>133</v>
      </c>
      <c r="D75" s="290" t="s">
        <v>133</v>
      </c>
      <c r="E75" s="290" t="s">
        <v>133</v>
      </c>
      <c r="F75" s="290" t="s">
        <v>133</v>
      </c>
      <c r="G75" s="279"/>
      <c r="H75" s="279"/>
      <c r="I75" s="279"/>
      <c r="J75" s="279"/>
      <c r="K75" s="279"/>
      <c r="L75" s="279"/>
    </row>
    <row r="76" spans="1:12" ht="22.5" x14ac:dyDescent="0.25">
      <c r="A76" s="287" t="s">
        <v>247</v>
      </c>
      <c r="B76" s="285" t="s">
        <v>248</v>
      </c>
      <c r="C76" s="288" t="s">
        <v>249</v>
      </c>
      <c r="D76" s="288" t="s">
        <v>250</v>
      </c>
      <c r="E76" s="288" t="s">
        <v>251</v>
      </c>
      <c r="F76" s="298" t="s">
        <v>252</v>
      </c>
      <c r="G76" s="189" t="s">
        <v>253</v>
      </c>
      <c r="H76" s="279"/>
      <c r="I76" s="279"/>
      <c r="J76" s="279"/>
      <c r="K76" s="279"/>
      <c r="L76" s="279"/>
    </row>
    <row r="77" spans="1:12" x14ac:dyDescent="0.25">
      <c r="A77" s="289" t="s">
        <v>247</v>
      </c>
      <c r="B77" s="299" t="s">
        <v>472</v>
      </c>
      <c r="C77" s="290" t="s">
        <v>470</v>
      </c>
      <c r="D77" s="290" t="s">
        <v>473</v>
      </c>
      <c r="E77" s="290" t="s">
        <v>133</v>
      </c>
      <c r="F77" s="290">
        <v>0.5</v>
      </c>
      <c r="G77" s="193" t="s">
        <v>243</v>
      </c>
      <c r="H77" s="279"/>
      <c r="I77" s="279"/>
      <c r="J77" s="279"/>
      <c r="K77" s="279"/>
      <c r="L77" s="279"/>
    </row>
    <row r="78" spans="1:12" ht="22.5" x14ac:dyDescent="0.25">
      <c r="A78" s="310" t="s">
        <v>258</v>
      </c>
      <c r="B78" s="285" t="s">
        <v>248</v>
      </c>
      <c r="C78" s="288" t="s">
        <v>249</v>
      </c>
      <c r="D78" s="288" t="s">
        <v>250</v>
      </c>
      <c r="E78" s="277"/>
      <c r="F78" s="278"/>
      <c r="G78" s="279"/>
      <c r="H78" s="279"/>
      <c r="I78" s="279"/>
      <c r="J78" s="279"/>
      <c r="K78" s="279"/>
      <c r="L78" s="279"/>
    </row>
    <row r="79" spans="1:12" x14ac:dyDescent="0.25">
      <c r="A79" s="300" t="s">
        <v>258</v>
      </c>
      <c r="B79" s="276" t="s">
        <v>474</v>
      </c>
      <c r="C79" s="290" t="s">
        <v>469</v>
      </c>
      <c r="D79" s="290" t="s">
        <v>133</v>
      </c>
      <c r="E79" s="273"/>
      <c r="F79" s="279"/>
      <c r="G79" s="279"/>
      <c r="H79" s="279"/>
      <c r="I79" s="279"/>
      <c r="J79" s="279"/>
      <c r="K79" s="279"/>
      <c r="L79" s="279"/>
    </row>
    <row r="80" spans="1:12" x14ac:dyDescent="0.25">
      <c r="A80" s="300" t="s">
        <v>258</v>
      </c>
      <c r="B80" s="276" t="s">
        <v>475</v>
      </c>
      <c r="C80" s="290" t="s">
        <v>469</v>
      </c>
      <c r="D80" s="290" t="s">
        <v>133</v>
      </c>
      <c r="E80" s="273"/>
      <c r="F80" s="279"/>
      <c r="G80" s="279"/>
      <c r="H80" s="279"/>
      <c r="I80" s="279"/>
      <c r="J80" s="279"/>
      <c r="K80" s="279"/>
      <c r="L80" s="279"/>
    </row>
    <row r="81" spans="1:20" ht="30" x14ac:dyDescent="0.25">
      <c r="A81" s="300" t="s">
        <v>258</v>
      </c>
      <c r="B81" s="276" t="s">
        <v>476</v>
      </c>
      <c r="C81" s="290" t="s">
        <v>469</v>
      </c>
      <c r="D81" s="290" t="s">
        <v>133</v>
      </c>
      <c r="E81" s="273"/>
      <c r="F81" s="279"/>
      <c r="G81" s="279"/>
      <c r="H81" s="279"/>
      <c r="I81" s="279"/>
      <c r="J81" s="279"/>
      <c r="K81" s="279"/>
      <c r="L81" s="279"/>
      <c r="M81" s="279"/>
      <c r="N81" s="279"/>
      <c r="O81" s="279"/>
      <c r="P81" s="279"/>
      <c r="Q81" s="279"/>
      <c r="R81" s="279"/>
      <c r="S81" s="279"/>
      <c r="T81" s="279"/>
    </row>
    <row r="82" spans="1:20" x14ac:dyDescent="0.25">
      <c r="A82" s="289" t="s">
        <v>258</v>
      </c>
      <c r="B82" s="299" t="s">
        <v>472</v>
      </c>
      <c r="C82" s="290" t="s">
        <v>469</v>
      </c>
      <c r="D82" s="290" t="s">
        <v>133</v>
      </c>
      <c r="E82" s="273"/>
      <c r="F82" s="279"/>
      <c r="G82" s="279"/>
      <c r="H82" s="279"/>
      <c r="I82" s="279"/>
      <c r="J82" s="279"/>
      <c r="K82" s="279"/>
      <c r="L82" s="279"/>
      <c r="M82" s="279"/>
      <c r="N82" s="279"/>
      <c r="O82" s="279"/>
      <c r="P82" s="279"/>
      <c r="Q82" s="279"/>
      <c r="R82" s="279"/>
      <c r="S82" s="279"/>
      <c r="T82" s="279"/>
    </row>
    <row r="83" spans="1:20" x14ac:dyDescent="0.25">
      <c r="A83" s="301" t="s">
        <v>280</v>
      </c>
      <c r="B83" s="302" t="s">
        <v>248</v>
      </c>
      <c r="C83" s="303"/>
      <c r="D83" s="304"/>
      <c r="E83" s="305"/>
      <c r="F83" s="305"/>
      <c r="G83" s="305"/>
      <c r="H83" s="305"/>
      <c r="I83" s="305"/>
      <c r="J83" s="305"/>
      <c r="K83" s="305"/>
      <c r="L83" s="305"/>
      <c r="M83" s="305"/>
      <c r="N83" s="305"/>
      <c r="O83" s="305"/>
      <c r="P83" s="305"/>
      <c r="Q83" s="305"/>
      <c r="R83" s="279"/>
      <c r="S83" s="279"/>
      <c r="T83" s="279"/>
    </row>
    <row r="84" spans="1:20" x14ac:dyDescent="0.25">
      <c r="A84" s="306" t="s">
        <v>280</v>
      </c>
      <c r="B84" s="138" t="s">
        <v>133</v>
      </c>
      <c r="C84" s="307"/>
      <c r="D84" s="305"/>
      <c r="E84" s="305"/>
      <c r="F84" s="305"/>
      <c r="G84" s="305"/>
      <c r="H84" s="305"/>
      <c r="I84" s="305"/>
      <c r="J84" s="305"/>
      <c r="K84" s="305"/>
      <c r="L84" s="305"/>
      <c r="M84" s="305"/>
      <c r="N84" s="305"/>
      <c r="O84" s="305"/>
      <c r="P84" s="305"/>
      <c r="Q84" s="305"/>
      <c r="R84" s="279"/>
      <c r="S84" s="279"/>
      <c r="T84" s="279"/>
    </row>
    <row r="85" spans="1:20" x14ac:dyDescent="0.25">
      <c r="A85" s="45" t="s">
        <v>282</v>
      </c>
      <c r="B85" s="65" t="s">
        <v>283</v>
      </c>
      <c r="C85" s="75" t="s">
        <v>284</v>
      </c>
      <c r="D85" s="75" t="s">
        <v>285</v>
      </c>
      <c r="E85" s="75" t="s">
        <v>286</v>
      </c>
      <c r="F85" s="65" t="s">
        <v>232</v>
      </c>
      <c r="G85" s="65" t="s">
        <v>233</v>
      </c>
      <c r="H85" s="75" t="s">
        <v>287</v>
      </c>
      <c r="I85" s="75" t="s">
        <v>288</v>
      </c>
      <c r="J85" s="75" t="s">
        <v>206</v>
      </c>
      <c r="K85" s="75" t="s">
        <v>289</v>
      </c>
      <c r="L85" s="75" t="s">
        <v>290</v>
      </c>
      <c r="M85" s="75" t="s">
        <v>291</v>
      </c>
      <c r="N85" s="75" t="s">
        <v>292</v>
      </c>
      <c r="O85" s="75" t="s">
        <v>112</v>
      </c>
      <c r="P85" s="75" t="s">
        <v>293</v>
      </c>
      <c r="Q85" s="75" t="s">
        <v>294</v>
      </c>
      <c r="R85" s="75" t="s">
        <v>295</v>
      </c>
      <c r="S85" s="75" t="s">
        <v>296</v>
      </c>
      <c r="T85" s="76" t="s">
        <v>216</v>
      </c>
    </row>
    <row r="86" spans="1:20" x14ac:dyDescent="0.25">
      <c r="A86" s="48" t="s">
        <v>282</v>
      </c>
      <c r="B86" s="44" t="s">
        <v>133</v>
      </c>
      <c r="C86" s="44" t="s">
        <v>133</v>
      </c>
      <c r="D86" s="44" t="s">
        <v>133</v>
      </c>
      <c r="E86" s="44" t="s">
        <v>133</v>
      </c>
      <c r="F86" s="290" t="s">
        <v>133</v>
      </c>
      <c r="G86" s="290" t="s">
        <v>133</v>
      </c>
      <c r="H86" s="44" t="s">
        <v>133</v>
      </c>
      <c r="I86" s="44" t="s">
        <v>133</v>
      </c>
      <c r="J86" s="44" t="s">
        <v>133</v>
      </c>
      <c r="K86" s="44" t="s">
        <v>133</v>
      </c>
      <c r="L86" s="44" t="s">
        <v>133</v>
      </c>
      <c r="M86" s="44" t="s">
        <v>133</v>
      </c>
      <c r="N86" s="44" t="s">
        <v>133</v>
      </c>
      <c r="O86" s="44" t="s">
        <v>133</v>
      </c>
      <c r="P86" s="44" t="s">
        <v>133</v>
      </c>
      <c r="Q86" s="44" t="s">
        <v>133</v>
      </c>
      <c r="R86" s="44" t="s">
        <v>133</v>
      </c>
      <c r="S86" s="44" t="s">
        <v>133</v>
      </c>
      <c r="T86" s="44" t="s">
        <v>133</v>
      </c>
    </row>
    <row r="87" spans="1:20" x14ac:dyDescent="0.25">
      <c r="A87" s="45" t="s">
        <v>297</v>
      </c>
      <c r="B87" s="288" t="s">
        <v>298</v>
      </c>
      <c r="C87" s="303"/>
      <c r="D87" s="279"/>
      <c r="E87" s="279"/>
      <c r="F87" s="279"/>
      <c r="G87" s="279"/>
      <c r="H87" s="279"/>
      <c r="I87" s="279"/>
      <c r="J87" s="279"/>
      <c r="K87" s="279"/>
      <c r="L87" s="279"/>
      <c r="M87" s="279"/>
      <c r="N87" s="279"/>
      <c r="O87" s="279"/>
      <c r="P87" s="279"/>
      <c r="Q87" s="279"/>
      <c r="R87" s="279"/>
      <c r="S87" s="279"/>
      <c r="T87" s="279"/>
    </row>
    <row r="88" spans="1:20" x14ac:dyDescent="0.25">
      <c r="A88" s="48" t="s">
        <v>297</v>
      </c>
      <c r="B88" s="290" t="s">
        <v>221</v>
      </c>
      <c r="C88" s="307"/>
      <c r="D88" s="279"/>
      <c r="E88" s="279"/>
      <c r="F88" s="279"/>
      <c r="G88" s="279"/>
      <c r="H88" s="279"/>
      <c r="I88" s="279"/>
      <c r="J88" s="279"/>
      <c r="K88" s="279"/>
      <c r="L88" s="279"/>
      <c r="M88" s="279"/>
      <c r="N88" s="279"/>
      <c r="O88" s="279"/>
      <c r="P88" s="279"/>
      <c r="Q88" s="279"/>
      <c r="R88" s="279"/>
      <c r="S88" s="279"/>
      <c r="T88" s="279"/>
    </row>
    <row r="89" spans="1:20" ht="25.5" x14ac:dyDescent="0.25">
      <c r="A89" s="45" t="s">
        <v>299</v>
      </c>
      <c r="B89" s="288" t="s">
        <v>289</v>
      </c>
      <c r="C89" s="288" t="s">
        <v>290</v>
      </c>
      <c r="D89" s="273"/>
      <c r="E89" s="279"/>
      <c r="F89" s="279"/>
      <c r="G89" s="279"/>
      <c r="H89" s="279"/>
      <c r="I89" s="279"/>
      <c r="J89" s="279"/>
      <c r="K89" s="279"/>
      <c r="L89" s="279"/>
      <c r="M89" s="279"/>
      <c r="N89" s="279"/>
      <c r="O89" s="279"/>
      <c r="P89" s="279"/>
      <c r="Q89" s="279"/>
      <c r="R89" s="279"/>
      <c r="S89" s="279"/>
      <c r="T89" s="279"/>
    </row>
    <row r="90" spans="1:20" ht="25.5" x14ac:dyDescent="0.25">
      <c r="A90" s="48" t="s">
        <v>299</v>
      </c>
      <c r="B90" s="290" t="s">
        <v>133</v>
      </c>
      <c r="C90" s="290" t="s">
        <v>133</v>
      </c>
      <c r="D90" s="273"/>
      <c r="E90" s="279"/>
      <c r="F90" s="279"/>
      <c r="G90" s="279"/>
      <c r="H90" s="279"/>
      <c r="I90" s="279"/>
      <c r="J90" s="279"/>
      <c r="K90" s="279"/>
      <c r="L90" s="279"/>
      <c r="M90" s="279"/>
      <c r="N90" s="279"/>
      <c r="O90" s="279"/>
      <c r="P90" s="279"/>
      <c r="Q90" s="279"/>
      <c r="R90" s="279"/>
      <c r="S90" s="279"/>
      <c r="T90" s="279"/>
    </row>
  </sheetData>
  <sheetProtection algorithmName="SHA-512" hashValue="M3dYgX71Xi0aML6JwYeffcVxm9xFe6xLZgXZGjd4gJCEnVrv/HqjGu4jQ/OZyjCaJuwMNXOe9R8H3lO1AEiktg==" saltValue="S52cjTsmMiAxij09LHAw2g==" spinCount="100000" sheet="1" objects="1" scenarios="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CF2BF-7F6F-46E5-8EC3-FD9591C7EBFB}">
  <dimension ref="A1:T63"/>
  <sheetViews>
    <sheetView workbookViewId="0">
      <selection activeCell="C39" sqref="C39"/>
    </sheetView>
  </sheetViews>
  <sheetFormatPr defaultColWidth="20.7109375" defaultRowHeight="15" x14ac:dyDescent="0.25"/>
  <cols>
    <col min="1" max="16384" width="20.7109375" style="2"/>
  </cols>
  <sheetData>
    <row r="1" spans="1:9" x14ac:dyDescent="0.25">
      <c r="A1" s="320" t="s">
        <v>196</v>
      </c>
      <c r="B1" s="321" t="s">
        <v>484</v>
      </c>
      <c r="C1" s="322"/>
      <c r="D1" s="323"/>
      <c r="E1" s="324"/>
      <c r="F1" s="325"/>
      <c r="G1" s="325"/>
      <c r="H1" s="325"/>
      <c r="I1" s="325"/>
    </row>
    <row r="2" spans="1:9" x14ac:dyDescent="0.25">
      <c r="A2" s="326" t="s">
        <v>198</v>
      </c>
      <c r="B2" s="327" t="s">
        <v>485</v>
      </c>
      <c r="C2" s="328"/>
      <c r="D2" s="329"/>
      <c r="E2" s="330"/>
      <c r="F2" s="330"/>
      <c r="G2" s="330"/>
      <c r="H2" s="330"/>
      <c r="I2" s="330"/>
    </row>
    <row r="3" spans="1:9" x14ac:dyDescent="0.25">
      <c r="A3" s="331" t="s">
        <v>199</v>
      </c>
      <c r="B3" s="327" t="s">
        <v>486</v>
      </c>
      <c r="C3" s="332"/>
      <c r="D3" s="330"/>
      <c r="E3" s="330"/>
      <c r="F3" s="330"/>
      <c r="G3" s="330"/>
      <c r="H3" s="330"/>
      <c r="I3" s="330"/>
    </row>
    <row r="4" spans="1:9" ht="25.5" x14ac:dyDescent="0.25">
      <c r="A4" s="333" t="s">
        <v>200</v>
      </c>
      <c r="B4" s="334" t="s">
        <v>201</v>
      </c>
      <c r="C4" s="332"/>
      <c r="D4" s="330"/>
      <c r="E4" s="330"/>
      <c r="F4" s="330"/>
      <c r="G4" s="330"/>
      <c r="H4" s="330"/>
      <c r="I4" s="330"/>
    </row>
    <row r="5" spans="1:9" ht="135" x14ac:dyDescent="0.25">
      <c r="A5" s="335" t="s">
        <v>200</v>
      </c>
      <c r="B5" s="336" t="s">
        <v>487</v>
      </c>
      <c r="C5" s="332"/>
      <c r="D5" s="330"/>
      <c r="E5" s="330"/>
      <c r="F5" s="330"/>
      <c r="G5" s="330"/>
      <c r="H5" s="330"/>
      <c r="I5" s="330"/>
    </row>
    <row r="6" spans="1:9" x14ac:dyDescent="0.25">
      <c r="A6" s="337" t="s">
        <v>205</v>
      </c>
      <c r="B6" s="334" t="s">
        <v>206</v>
      </c>
      <c r="C6" s="332"/>
      <c r="D6" s="330"/>
      <c r="E6" s="330"/>
      <c r="F6" s="330"/>
      <c r="G6" s="330"/>
      <c r="H6" s="330"/>
      <c r="I6" s="330"/>
    </row>
    <row r="7" spans="1:9" x14ac:dyDescent="0.25">
      <c r="A7" s="335" t="s">
        <v>205</v>
      </c>
      <c r="B7" s="41" t="s">
        <v>207</v>
      </c>
      <c r="C7" s="332"/>
      <c r="D7" s="330"/>
      <c r="E7" s="330"/>
      <c r="F7" s="330"/>
      <c r="G7" s="330"/>
      <c r="H7" s="330"/>
      <c r="I7" s="330"/>
    </row>
    <row r="8" spans="1:9" ht="25.5" x14ac:dyDescent="0.25">
      <c r="A8" s="337" t="s">
        <v>208</v>
      </c>
      <c r="B8" s="334" t="s">
        <v>209</v>
      </c>
      <c r="C8" s="332"/>
      <c r="D8" s="330"/>
      <c r="E8" s="330"/>
      <c r="F8" s="330"/>
      <c r="G8" s="330"/>
      <c r="H8" s="330"/>
      <c r="I8" s="330"/>
    </row>
    <row r="9" spans="1:9" ht="25.5" x14ac:dyDescent="0.25">
      <c r="A9" s="335" t="s">
        <v>208</v>
      </c>
      <c r="B9" s="338" t="s">
        <v>133</v>
      </c>
      <c r="C9" s="332"/>
      <c r="D9" s="330"/>
      <c r="E9" s="330"/>
      <c r="F9" s="330"/>
      <c r="G9" s="330"/>
      <c r="H9" s="330"/>
      <c r="I9" s="330"/>
    </row>
    <row r="10" spans="1:9" x14ac:dyDescent="0.25">
      <c r="A10" s="45" t="s">
        <v>210</v>
      </c>
      <c r="B10" s="339" t="s">
        <v>211</v>
      </c>
      <c r="C10" s="332"/>
      <c r="D10" s="330"/>
      <c r="E10" s="330"/>
      <c r="F10" s="330"/>
      <c r="G10" s="330"/>
      <c r="H10" s="330"/>
      <c r="I10" s="330"/>
    </row>
    <row r="11" spans="1:9" x14ac:dyDescent="0.25">
      <c r="A11" s="48" t="s">
        <v>210</v>
      </c>
      <c r="B11" s="338" t="s">
        <v>133</v>
      </c>
      <c r="C11" s="332"/>
      <c r="D11" s="330"/>
      <c r="E11" s="330"/>
      <c r="F11" s="330"/>
      <c r="G11" s="330"/>
      <c r="H11" s="330"/>
      <c r="I11" s="330"/>
    </row>
    <row r="12" spans="1:9" x14ac:dyDescent="0.25">
      <c r="A12" s="333" t="s">
        <v>212</v>
      </c>
      <c r="B12" s="339" t="s">
        <v>213</v>
      </c>
      <c r="C12" s="340" t="s">
        <v>214</v>
      </c>
      <c r="D12" s="53" t="s">
        <v>215</v>
      </c>
      <c r="E12" s="340" t="s">
        <v>216</v>
      </c>
      <c r="F12" s="53" t="s">
        <v>217</v>
      </c>
      <c r="G12" s="340" t="s">
        <v>218</v>
      </c>
      <c r="H12" s="340" t="s">
        <v>219</v>
      </c>
      <c r="I12" s="340" t="s">
        <v>220</v>
      </c>
    </row>
    <row r="13" spans="1:9" x14ac:dyDescent="0.25">
      <c r="A13" s="335" t="s">
        <v>212</v>
      </c>
      <c r="B13" s="338" t="s">
        <v>324</v>
      </c>
      <c r="C13" s="341" t="s">
        <v>221</v>
      </c>
      <c r="D13" s="58" t="s">
        <v>207</v>
      </c>
      <c r="E13" s="341">
        <v>1</v>
      </c>
      <c r="F13" s="58" t="s">
        <v>222</v>
      </c>
      <c r="G13" s="341">
        <v>1</v>
      </c>
      <c r="H13" s="341" t="s">
        <v>133</v>
      </c>
      <c r="I13" s="341" t="s">
        <v>133</v>
      </c>
    </row>
    <row r="14" spans="1:9" ht="22.5" x14ac:dyDescent="0.25">
      <c r="A14" s="333" t="s">
        <v>224</v>
      </c>
      <c r="B14" s="339" t="s">
        <v>225</v>
      </c>
      <c r="C14" s="340" t="s">
        <v>226</v>
      </c>
      <c r="D14" s="340" t="s">
        <v>227</v>
      </c>
      <c r="E14" s="340" t="s">
        <v>228</v>
      </c>
      <c r="F14" s="340" t="s">
        <v>200</v>
      </c>
      <c r="G14" s="330"/>
      <c r="H14" s="330"/>
      <c r="I14" s="330"/>
    </row>
    <row r="15" spans="1:9" x14ac:dyDescent="0.25">
      <c r="A15" s="342" t="s">
        <v>224</v>
      </c>
      <c r="B15" s="341" t="s">
        <v>133</v>
      </c>
      <c r="C15" s="341" t="s">
        <v>133</v>
      </c>
      <c r="D15" s="341" t="s">
        <v>133</v>
      </c>
      <c r="E15" s="341" t="s">
        <v>133</v>
      </c>
      <c r="F15" s="341" t="s">
        <v>133</v>
      </c>
      <c r="G15" s="330"/>
      <c r="H15" s="330"/>
      <c r="I15" s="330"/>
    </row>
    <row r="16" spans="1:9" x14ac:dyDescent="0.25">
      <c r="A16" s="330"/>
      <c r="B16" s="343"/>
      <c r="C16" s="329"/>
      <c r="D16" s="329"/>
      <c r="E16" s="330"/>
      <c r="F16" s="330"/>
      <c r="G16" s="330"/>
      <c r="H16" s="330"/>
      <c r="I16" s="330"/>
    </row>
    <row r="17" spans="1:18" x14ac:dyDescent="0.25">
      <c r="A17" s="61" t="s">
        <v>229</v>
      </c>
      <c r="B17" s="336" t="s">
        <v>87</v>
      </c>
      <c r="C17" s="344"/>
      <c r="D17" s="345"/>
      <c r="E17" s="345"/>
      <c r="F17" s="345"/>
      <c r="G17" s="330"/>
      <c r="H17" s="330"/>
      <c r="I17" s="330"/>
      <c r="J17" s="330"/>
      <c r="K17" s="330"/>
      <c r="L17" s="330"/>
      <c r="M17" s="330"/>
      <c r="N17" s="330"/>
      <c r="O17" s="330"/>
      <c r="P17" s="330"/>
      <c r="Q17" s="330"/>
      <c r="R17" s="330"/>
    </row>
    <row r="18" spans="1:18" ht="22.5" x14ac:dyDescent="0.25">
      <c r="A18" s="45" t="s">
        <v>35</v>
      </c>
      <c r="B18" s="339" t="s">
        <v>230</v>
      </c>
      <c r="C18" s="340" t="s">
        <v>102</v>
      </c>
      <c r="D18" s="340" t="s">
        <v>103</v>
      </c>
      <c r="E18" s="340" t="s">
        <v>104</v>
      </c>
      <c r="F18" s="340" t="s">
        <v>231</v>
      </c>
      <c r="G18" s="65" t="s">
        <v>232</v>
      </c>
      <c r="H18" s="65" t="s">
        <v>233</v>
      </c>
      <c r="I18" s="330"/>
      <c r="J18" s="330"/>
      <c r="K18" s="330"/>
      <c r="L18" s="330"/>
      <c r="M18" s="330"/>
      <c r="N18" s="330"/>
      <c r="O18" s="330"/>
      <c r="P18" s="330"/>
      <c r="Q18" s="330"/>
      <c r="R18" s="330"/>
    </row>
    <row r="19" spans="1:18" ht="30" x14ac:dyDescent="0.25">
      <c r="A19" s="48" t="s">
        <v>35</v>
      </c>
      <c r="B19" s="338" t="s">
        <v>328</v>
      </c>
      <c r="C19" s="341" t="s">
        <v>412</v>
      </c>
      <c r="D19" s="341" t="s">
        <v>412</v>
      </c>
      <c r="E19" s="341" t="s">
        <v>460</v>
      </c>
      <c r="F19" s="341" t="s">
        <v>133</v>
      </c>
      <c r="G19" s="341" t="s">
        <v>133</v>
      </c>
      <c r="H19" s="341" t="s">
        <v>133</v>
      </c>
      <c r="I19" s="330"/>
      <c r="J19" s="330"/>
      <c r="K19" s="330"/>
      <c r="L19" s="330"/>
      <c r="M19" s="330"/>
      <c r="N19" s="330"/>
      <c r="O19" s="330"/>
      <c r="P19" s="330"/>
      <c r="Q19" s="330"/>
      <c r="R19" s="330"/>
    </row>
    <row r="20" spans="1:18" ht="22.5" x14ac:dyDescent="0.25">
      <c r="A20" s="66" t="s">
        <v>236</v>
      </c>
      <c r="B20" s="339" t="s">
        <v>237</v>
      </c>
      <c r="C20" s="340" t="s">
        <v>238</v>
      </c>
      <c r="D20" s="340" t="s">
        <v>239</v>
      </c>
      <c r="E20" s="53" t="s">
        <v>240</v>
      </c>
      <c r="F20" s="340" t="s">
        <v>241</v>
      </c>
      <c r="G20" s="340" t="s">
        <v>106</v>
      </c>
      <c r="H20" s="340" t="s">
        <v>107</v>
      </c>
      <c r="I20" s="340" t="s">
        <v>108</v>
      </c>
      <c r="J20" s="346" t="s">
        <v>242</v>
      </c>
      <c r="K20" s="65" t="s">
        <v>232</v>
      </c>
      <c r="L20" s="65" t="s">
        <v>233</v>
      </c>
      <c r="M20" s="330"/>
      <c r="N20" s="330"/>
      <c r="O20" s="330"/>
      <c r="P20" s="330"/>
      <c r="Q20" s="330"/>
      <c r="R20" s="330"/>
    </row>
    <row r="21" spans="1:18" x14ac:dyDescent="0.25">
      <c r="A21" s="59" t="s">
        <v>236</v>
      </c>
      <c r="B21" s="341" t="s">
        <v>133</v>
      </c>
      <c r="C21" s="341" t="s">
        <v>133</v>
      </c>
      <c r="D21" s="341" t="s">
        <v>133</v>
      </c>
      <c r="E21" s="347" t="s">
        <v>133</v>
      </c>
      <c r="F21" s="341" t="s">
        <v>133</v>
      </c>
      <c r="G21" s="341" t="s">
        <v>133</v>
      </c>
      <c r="H21" s="341" t="s">
        <v>133</v>
      </c>
      <c r="I21" s="341" t="s">
        <v>133</v>
      </c>
      <c r="J21" s="347" t="s">
        <v>133</v>
      </c>
      <c r="K21" s="341" t="s">
        <v>133</v>
      </c>
      <c r="L21" s="341" t="s">
        <v>133</v>
      </c>
      <c r="M21" s="330"/>
      <c r="N21" s="330"/>
      <c r="O21" s="330"/>
      <c r="P21" s="330"/>
      <c r="Q21" s="330"/>
      <c r="R21" s="330"/>
    </row>
    <row r="22" spans="1:18" ht="22.5" x14ac:dyDescent="0.25">
      <c r="A22" s="333" t="s">
        <v>246</v>
      </c>
      <c r="B22" s="339" t="s">
        <v>237</v>
      </c>
      <c r="C22" s="340" t="s">
        <v>238</v>
      </c>
      <c r="D22" s="340" t="s">
        <v>241</v>
      </c>
      <c r="E22" s="65" t="s">
        <v>232</v>
      </c>
      <c r="F22" s="65" t="s">
        <v>233</v>
      </c>
      <c r="G22" s="330"/>
      <c r="H22" s="330"/>
      <c r="I22" s="330"/>
      <c r="J22" s="330"/>
      <c r="K22" s="330"/>
      <c r="L22" s="330"/>
      <c r="M22" s="330"/>
      <c r="N22" s="330"/>
      <c r="O22" s="330"/>
      <c r="P22" s="330"/>
      <c r="Q22" s="330"/>
      <c r="R22" s="330"/>
    </row>
    <row r="23" spans="1:18" x14ac:dyDescent="0.25">
      <c r="A23" s="335" t="s">
        <v>246</v>
      </c>
      <c r="B23" s="338" t="s">
        <v>133</v>
      </c>
      <c r="C23" s="341" t="s">
        <v>133</v>
      </c>
      <c r="D23" s="341" t="s">
        <v>133</v>
      </c>
      <c r="E23" s="341" t="s">
        <v>133</v>
      </c>
      <c r="F23" s="341" t="s">
        <v>133</v>
      </c>
      <c r="G23" s="330"/>
      <c r="H23" s="330"/>
      <c r="I23" s="330"/>
      <c r="J23" s="330"/>
      <c r="K23" s="330"/>
      <c r="L23" s="330"/>
      <c r="M23" s="330"/>
      <c r="N23" s="330"/>
      <c r="O23" s="330"/>
      <c r="P23" s="330"/>
      <c r="Q23" s="330"/>
      <c r="R23" s="330"/>
    </row>
    <row r="24" spans="1:18" ht="22.5" x14ac:dyDescent="0.25">
      <c r="A24" s="333" t="s">
        <v>247</v>
      </c>
      <c r="B24" s="339" t="s">
        <v>248</v>
      </c>
      <c r="C24" s="340" t="s">
        <v>249</v>
      </c>
      <c r="D24" s="340" t="s">
        <v>250</v>
      </c>
      <c r="E24" s="340" t="s">
        <v>251</v>
      </c>
      <c r="F24" s="348" t="s">
        <v>252</v>
      </c>
      <c r="G24" s="349" t="s">
        <v>253</v>
      </c>
      <c r="H24" s="330"/>
      <c r="I24" s="330"/>
      <c r="J24" s="330"/>
      <c r="K24" s="330"/>
      <c r="L24" s="330"/>
      <c r="M24" s="330"/>
      <c r="N24" s="330"/>
      <c r="O24" s="330"/>
      <c r="P24" s="330"/>
      <c r="Q24" s="330"/>
      <c r="R24" s="330"/>
    </row>
    <row r="25" spans="1:18" x14ac:dyDescent="0.25">
      <c r="A25" s="350" t="s">
        <v>247</v>
      </c>
      <c r="B25" s="336" t="s">
        <v>488</v>
      </c>
      <c r="C25" s="341" t="s">
        <v>412</v>
      </c>
      <c r="D25" s="341" t="s">
        <v>133</v>
      </c>
      <c r="E25" s="341" t="s">
        <v>133</v>
      </c>
      <c r="F25" s="341">
        <v>0.5</v>
      </c>
      <c r="G25" s="341" t="s">
        <v>243</v>
      </c>
      <c r="H25" s="330"/>
      <c r="I25" s="330"/>
      <c r="J25" s="330"/>
      <c r="K25" s="330"/>
      <c r="L25" s="330"/>
      <c r="M25" s="330"/>
      <c r="N25" s="330"/>
      <c r="O25" s="330"/>
      <c r="P25" s="330"/>
      <c r="Q25" s="330"/>
      <c r="R25" s="330"/>
    </row>
    <row r="26" spans="1:18" x14ac:dyDescent="0.25">
      <c r="A26" s="335" t="s">
        <v>247</v>
      </c>
      <c r="B26" s="336" t="s">
        <v>489</v>
      </c>
      <c r="C26" s="341" t="s">
        <v>412</v>
      </c>
      <c r="D26" s="341" t="s">
        <v>268</v>
      </c>
      <c r="E26" s="341" t="s">
        <v>133</v>
      </c>
      <c r="F26" s="341">
        <v>0.5</v>
      </c>
      <c r="G26" s="341" t="s">
        <v>243</v>
      </c>
      <c r="H26" s="330"/>
      <c r="I26" s="330"/>
      <c r="J26" s="330"/>
      <c r="K26" s="330"/>
      <c r="L26" s="330"/>
      <c r="M26" s="330"/>
      <c r="N26" s="330"/>
      <c r="O26" s="330"/>
      <c r="P26" s="330"/>
      <c r="Q26" s="330"/>
      <c r="R26" s="330"/>
    </row>
    <row r="27" spans="1:18" ht="22.5" x14ac:dyDescent="0.25">
      <c r="A27" s="333" t="s">
        <v>258</v>
      </c>
      <c r="B27" s="339" t="s">
        <v>248</v>
      </c>
      <c r="C27" s="340" t="s">
        <v>249</v>
      </c>
      <c r="D27" s="340" t="s">
        <v>250</v>
      </c>
      <c r="E27" s="328"/>
      <c r="F27" s="329"/>
      <c r="G27" s="330"/>
      <c r="H27" s="330"/>
      <c r="I27" s="330"/>
      <c r="J27" s="330"/>
      <c r="K27" s="330"/>
      <c r="L27" s="330"/>
      <c r="M27" s="330"/>
      <c r="N27" s="330"/>
      <c r="O27" s="330"/>
      <c r="P27" s="330"/>
      <c r="Q27" s="330"/>
      <c r="R27" s="330"/>
    </row>
    <row r="28" spans="1:18" x14ac:dyDescent="0.25">
      <c r="A28" s="350" t="s">
        <v>258</v>
      </c>
      <c r="B28" s="336" t="s">
        <v>488</v>
      </c>
      <c r="C28" s="341" t="s">
        <v>328</v>
      </c>
      <c r="D28" s="341" t="s">
        <v>133</v>
      </c>
      <c r="E28" s="332"/>
      <c r="F28" s="330"/>
      <c r="G28" s="330"/>
      <c r="H28" s="330"/>
      <c r="I28" s="330"/>
      <c r="J28" s="330"/>
      <c r="K28" s="330"/>
      <c r="L28" s="330"/>
      <c r="M28" s="330"/>
      <c r="N28" s="330"/>
      <c r="O28" s="330"/>
      <c r="P28" s="330"/>
      <c r="Q28" s="330"/>
      <c r="R28" s="330"/>
    </row>
    <row r="29" spans="1:18" x14ac:dyDescent="0.25">
      <c r="A29" s="350" t="s">
        <v>258</v>
      </c>
      <c r="B29" s="336" t="s">
        <v>490</v>
      </c>
      <c r="C29" s="341" t="s">
        <v>328</v>
      </c>
      <c r="D29" s="341" t="s">
        <v>133</v>
      </c>
      <c r="E29" s="332"/>
      <c r="F29" s="330"/>
      <c r="G29" s="330"/>
      <c r="H29" s="330"/>
      <c r="I29" s="330"/>
      <c r="J29" s="330"/>
      <c r="K29" s="330"/>
      <c r="L29" s="330"/>
      <c r="M29" s="330"/>
      <c r="N29" s="330"/>
      <c r="O29" s="330"/>
      <c r="P29" s="330"/>
      <c r="Q29" s="330"/>
      <c r="R29" s="330"/>
    </row>
    <row r="30" spans="1:18" ht="30" x14ac:dyDescent="0.25">
      <c r="A30" s="350" t="s">
        <v>258</v>
      </c>
      <c r="B30" s="336" t="s">
        <v>491</v>
      </c>
      <c r="C30" s="341" t="s">
        <v>328</v>
      </c>
      <c r="D30" s="341" t="s">
        <v>133</v>
      </c>
      <c r="E30" s="332"/>
      <c r="F30" s="330"/>
      <c r="G30" s="330"/>
      <c r="H30" s="330"/>
      <c r="I30" s="330"/>
      <c r="J30" s="330"/>
      <c r="K30" s="330"/>
      <c r="L30" s="330"/>
      <c r="M30" s="330"/>
      <c r="N30" s="330"/>
      <c r="O30" s="330"/>
      <c r="P30" s="330"/>
      <c r="Q30" s="330"/>
      <c r="R30" s="330"/>
    </row>
    <row r="31" spans="1:18" x14ac:dyDescent="0.25">
      <c r="A31" s="335" t="s">
        <v>258</v>
      </c>
      <c r="B31" s="336" t="s">
        <v>489</v>
      </c>
      <c r="C31" s="341" t="s">
        <v>328</v>
      </c>
      <c r="D31" s="341" t="s">
        <v>133</v>
      </c>
      <c r="E31" s="332"/>
      <c r="F31" s="330"/>
      <c r="G31" s="330"/>
      <c r="H31" s="330"/>
      <c r="I31" s="330"/>
      <c r="J31" s="330"/>
      <c r="K31" s="330"/>
      <c r="L31" s="330"/>
      <c r="M31" s="330"/>
      <c r="N31" s="330"/>
      <c r="O31" s="330"/>
      <c r="P31" s="330"/>
      <c r="Q31" s="330"/>
      <c r="R31" s="330"/>
    </row>
    <row r="32" spans="1:18" x14ac:dyDescent="0.25">
      <c r="A32" s="66" t="s">
        <v>280</v>
      </c>
      <c r="B32" s="194" t="s">
        <v>248</v>
      </c>
      <c r="C32" s="195"/>
      <c r="D32" s="196"/>
      <c r="E32" s="197"/>
      <c r="F32" s="197"/>
      <c r="G32" s="197"/>
      <c r="H32" s="197"/>
      <c r="I32" s="197"/>
      <c r="J32" s="197"/>
      <c r="K32" s="197"/>
      <c r="L32" s="197"/>
      <c r="M32" s="197"/>
      <c r="N32" s="197"/>
      <c r="O32" s="197"/>
      <c r="P32" s="197"/>
      <c r="Q32" s="197"/>
      <c r="R32" s="197"/>
    </row>
    <row r="33" spans="1:20" x14ac:dyDescent="0.25">
      <c r="A33" s="80" t="s">
        <v>280</v>
      </c>
      <c r="B33" s="138" t="s">
        <v>133</v>
      </c>
      <c r="C33" s="198"/>
      <c r="D33" s="197"/>
      <c r="E33" s="197"/>
      <c r="F33" s="197"/>
      <c r="G33" s="197"/>
      <c r="H33" s="197"/>
      <c r="I33" s="197"/>
      <c r="J33" s="197"/>
      <c r="K33" s="197"/>
      <c r="L33" s="197"/>
      <c r="M33" s="197"/>
      <c r="N33" s="197"/>
      <c r="O33" s="197"/>
      <c r="P33" s="197"/>
      <c r="Q33" s="197"/>
      <c r="R33" s="197"/>
      <c r="S33" s="330"/>
      <c r="T33" s="330"/>
    </row>
    <row r="34" spans="1:20" x14ac:dyDescent="0.25">
      <c r="A34" s="45" t="s">
        <v>282</v>
      </c>
      <c r="B34" s="65" t="s">
        <v>283</v>
      </c>
      <c r="C34" s="75" t="s">
        <v>284</v>
      </c>
      <c r="D34" s="75" t="s">
        <v>285</v>
      </c>
      <c r="E34" s="75" t="s">
        <v>286</v>
      </c>
      <c r="F34" s="65" t="s">
        <v>232</v>
      </c>
      <c r="G34" s="65" t="s">
        <v>233</v>
      </c>
      <c r="H34" s="75" t="s">
        <v>287</v>
      </c>
      <c r="I34" s="75" t="s">
        <v>288</v>
      </c>
      <c r="J34" s="75" t="s">
        <v>206</v>
      </c>
      <c r="K34" s="75" t="s">
        <v>289</v>
      </c>
      <c r="L34" s="75" t="s">
        <v>290</v>
      </c>
      <c r="M34" s="75" t="s">
        <v>291</v>
      </c>
      <c r="N34" s="75" t="s">
        <v>292</v>
      </c>
      <c r="O34" s="75" t="s">
        <v>112</v>
      </c>
      <c r="P34" s="75" t="s">
        <v>293</v>
      </c>
      <c r="Q34" s="75" t="s">
        <v>294</v>
      </c>
      <c r="R34" s="75" t="s">
        <v>295</v>
      </c>
      <c r="S34" s="75" t="s">
        <v>296</v>
      </c>
      <c r="T34" s="76" t="s">
        <v>216</v>
      </c>
    </row>
    <row r="35" spans="1:20" x14ac:dyDescent="0.25">
      <c r="A35" s="48" t="s">
        <v>282</v>
      </c>
      <c r="B35" s="44" t="s">
        <v>133</v>
      </c>
      <c r="C35" s="44" t="s">
        <v>133</v>
      </c>
      <c r="D35" s="44" t="s">
        <v>133</v>
      </c>
      <c r="E35" s="44" t="s">
        <v>133</v>
      </c>
      <c r="F35" s="341" t="s">
        <v>133</v>
      </c>
      <c r="G35" s="341" t="s">
        <v>133</v>
      </c>
      <c r="H35" s="44" t="s">
        <v>133</v>
      </c>
      <c r="I35" s="44" t="s">
        <v>133</v>
      </c>
      <c r="J35" s="44" t="s">
        <v>133</v>
      </c>
      <c r="K35" s="44" t="s">
        <v>133</v>
      </c>
      <c r="L35" s="44" t="s">
        <v>133</v>
      </c>
      <c r="M35" s="44" t="s">
        <v>133</v>
      </c>
      <c r="N35" s="44" t="s">
        <v>133</v>
      </c>
      <c r="O35" s="44" t="s">
        <v>133</v>
      </c>
      <c r="P35" s="44" t="s">
        <v>133</v>
      </c>
      <c r="Q35" s="44" t="s">
        <v>133</v>
      </c>
      <c r="R35" s="44" t="s">
        <v>133</v>
      </c>
      <c r="S35" s="44" t="s">
        <v>133</v>
      </c>
      <c r="T35" s="44" t="s">
        <v>133</v>
      </c>
    </row>
    <row r="36" spans="1:20" x14ac:dyDescent="0.25">
      <c r="A36" s="45" t="s">
        <v>297</v>
      </c>
      <c r="B36" s="339" t="s">
        <v>298</v>
      </c>
      <c r="C36" s="195"/>
      <c r="D36" s="330"/>
      <c r="E36" s="330"/>
      <c r="F36" s="330"/>
      <c r="G36" s="330"/>
      <c r="H36" s="330"/>
      <c r="I36" s="330"/>
      <c r="J36" s="330"/>
      <c r="K36" s="330"/>
      <c r="L36" s="330"/>
      <c r="M36" s="330"/>
      <c r="N36" s="330"/>
      <c r="O36" s="330"/>
      <c r="P36" s="330"/>
      <c r="Q36" s="330"/>
      <c r="R36" s="330"/>
      <c r="S36" s="330"/>
      <c r="T36" s="330"/>
    </row>
    <row r="37" spans="1:20" x14ac:dyDescent="0.25">
      <c r="A37" s="48" t="s">
        <v>297</v>
      </c>
      <c r="B37" s="338" t="s">
        <v>221</v>
      </c>
      <c r="C37" s="198"/>
      <c r="D37" s="330"/>
      <c r="E37" s="330"/>
      <c r="F37" s="330"/>
      <c r="G37" s="330"/>
      <c r="H37" s="330"/>
      <c r="I37" s="330"/>
      <c r="J37" s="330"/>
      <c r="K37" s="330"/>
      <c r="L37" s="330"/>
      <c r="M37" s="330"/>
      <c r="N37" s="330"/>
      <c r="O37" s="330"/>
      <c r="P37" s="330"/>
      <c r="Q37" s="330"/>
      <c r="R37" s="330"/>
      <c r="S37" s="330"/>
      <c r="T37" s="330"/>
    </row>
    <row r="38" spans="1:20" ht="25.5" x14ac:dyDescent="0.25">
      <c r="A38" s="45" t="s">
        <v>299</v>
      </c>
      <c r="B38" s="339" t="s">
        <v>289</v>
      </c>
      <c r="C38" s="340" t="s">
        <v>290</v>
      </c>
      <c r="D38" s="332"/>
      <c r="E38" s="330"/>
      <c r="F38" s="330"/>
      <c r="G38" s="330"/>
      <c r="H38" s="330"/>
      <c r="I38" s="330"/>
      <c r="J38" s="330"/>
      <c r="K38" s="330"/>
      <c r="L38" s="330"/>
      <c r="M38" s="330"/>
      <c r="N38" s="330"/>
      <c r="O38" s="330"/>
      <c r="P38" s="330"/>
      <c r="Q38" s="330"/>
      <c r="R38" s="330"/>
      <c r="S38" s="330"/>
      <c r="T38" s="330"/>
    </row>
    <row r="39" spans="1:20" ht="25.5" x14ac:dyDescent="0.25">
      <c r="A39" s="48" t="s">
        <v>299</v>
      </c>
      <c r="B39" s="338" t="s">
        <v>133</v>
      </c>
      <c r="C39" s="341" t="s">
        <v>133</v>
      </c>
      <c r="D39" s="332"/>
      <c r="E39" s="330"/>
      <c r="F39" s="330"/>
      <c r="G39" s="330"/>
      <c r="H39" s="330"/>
      <c r="I39" s="330"/>
      <c r="J39" s="330"/>
      <c r="K39" s="330"/>
      <c r="L39" s="330"/>
      <c r="M39" s="330"/>
      <c r="N39" s="330"/>
      <c r="O39" s="330"/>
      <c r="P39" s="330"/>
      <c r="Q39" s="330"/>
      <c r="R39" s="330"/>
      <c r="S39" s="330"/>
      <c r="T39" s="330"/>
    </row>
    <row r="40" spans="1:20" x14ac:dyDescent="0.25">
      <c r="A40" s="330"/>
      <c r="B40" s="343"/>
      <c r="C40" s="330"/>
      <c r="D40" s="330"/>
      <c r="E40" s="330"/>
      <c r="F40" s="330"/>
      <c r="G40" s="330"/>
      <c r="H40" s="330"/>
      <c r="I40" s="330"/>
      <c r="J40" s="330"/>
      <c r="K40" s="330"/>
      <c r="L40" s="330"/>
      <c r="M40" s="330"/>
      <c r="N40" s="330"/>
      <c r="O40" s="330"/>
      <c r="P40" s="330"/>
      <c r="Q40" s="330"/>
      <c r="R40" s="330"/>
      <c r="S40" s="330"/>
      <c r="T40" s="330"/>
    </row>
    <row r="41" spans="1:20" x14ac:dyDescent="0.25">
      <c r="A41" s="61" t="s">
        <v>229</v>
      </c>
      <c r="B41" s="351" t="s">
        <v>89</v>
      </c>
      <c r="C41" s="344"/>
      <c r="D41" s="345"/>
      <c r="E41" s="345"/>
      <c r="F41" s="345"/>
      <c r="G41" s="330"/>
      <c r="H41" s="330"/>
      <c r="I41" s="330"/>
      <c r="J41" s="330"/>
      <c r="K41" s="330"/>
      <c r="L41" s="330"/>
      <c r="M41" s="330"/>
      <c r="N41" s="330"/>
      <c r="O41" s="330"/>
      <c r="P41" s="330"/>
      <c r="Q41" s="330"/>
      <c r="R41" s="330"/>
      <c r="S41" s="330"/>
      <c r="T41" s="330"/>
    </row>
    <row r="42" spans="1:20" ht="22.5" x14ac:dyDescent="0.25">
      <c r="A42" s="45" t="s">
        <v>35</v>
      </c>
      <c r="B42" s="339" t="s">
        <v>230</v>
      </c>
      <c r="C42" s="340" t="s">
        <v>102</v>
      </c>
      <c r="D42" s="340" t="s">
        <v>103</v>
      </c>
      <c r="E42" s="340" t="s">
        <v>104</v>
      </c>
      <c r="F42" s="340" t="s">
        <v>231</v>
      </c>
      <c r="G42" s="65" t="s">
        <v>232</v>
      </c>
      <c r="H42" s="65" t="s">
        <v>233</v>
      </c>
      <c r="I42" s="330"/>
      <c r="J42" s="330"/>
      <c r="K42" s="330"/>
      <c r="L42" s="330"/>
      <c r="M42" s="330"/>
      <c r="N42" s="330"/>
      <c r="O42" s="330"/>
      <c r="P42" s="330"/>
      <c r="Q42" s="330"/>
      <c r="R42" s="330"/>
      <c r="S42" s="330"/>
      <c r="T42" s="330"/>
    </row>
    <row r="43" spans="1:20" x14ac:dyDescent="0.25">
      <c r="A43" s="48" t="s">
        <v>35</v>
      </c>
      <c r="B43" s="338" t="s">
        <v>492</v>
      </c>
      <c r="C43" s="341" t="s">
        <v>493</v>
      </c>
      <c r="D43" s="341" t="s">
        <v>382</v>
      </c>
      <c r="E43" s="341" t="s">
        <v>494</v>
      </c>
      <c r="F43" s="341" t="s">
        <v>133</v>
      </c>
      <c r="G43" s="341" t="s">
        <v>133</v>
      </c>
      <c r="H43" s="341" t="s">
        <v>133</v>
      </c>
      <c r="I43" s="330"/>
      <c r="J43" s="330"/>
      <c r="K43" s="330"/>
      <c r="L43" s="330"/>
      <c r="M43" s="330"/>
      <c r="N43" s="330"/>
      <c r="O43" s="330"/>
      <c r="P43" s="330"/>
      <c r="Q43" s="330"/>
      <c r="R43" s="330"/>
      <c r="S43" s="330"/>
      <c r="T43" s="330"/>
    </row>
    <row r="44" spans="1:20" ht="22.5" x14ac:dyDescent="0.25">
      <c r="A44" s="66" t="s">
        <v>236</v>
      </c>
      <c r="B44" s="339" t="s">
        <v>237</v>
      </c>
      <c r="C44" s="340" t="s">
        <v>238</v>
      </c>
      <c r="D44" s="340" t="s">
        <v>239</v>
      </c>
      <c r="E44" s="53" t="s">
        <v>240</v>
      </c>
      <c r="F44" s="340" t="s">
        <v>241</v>
      </c>
      <c r="G44" s="340" t="s">
        <v>106</v>
      </c>
      <c r="H44" s="340" t="s">
        <v>107</v>
      </c>
      <c r="I44" s="340" t="s">
        <v>108</v>
      </c>
      <c r="J44" s="346" t="s">
        <v>242</v>
      </c>
      <c r="K44" s="65" t="s">
        <v>232</v>
      </c>
      <c r="L44" s="65" t="s">
        <v>233</v>
      </c>
      <c r="M44" s="330"/>
      <c r="N44" s="330"/>
      <c r="O44" s="330"/>
      <c r="P44" s="330"/>
      <c r="Q44" s="330"/>
      <c r="R44" s="330"/>
      <c r="S44" s="330"/>
      <c r="T44" s="330"/>
    </row>
    <row r="45" spans="1:20" x14ac:dyDescent="0.25">
      <c r="A45" s="59" t="s">
        <v>236</v>
      </c>
      <c r="B45" s="338" t="s">
        <v>255</v>
      </c>
      <c r="C45" s="341" t="s">
        <v>133</v>
      </c>
      <c r="D45" s="341" t="s">
        <v>133</v>
      </c>
      <c r="E45" s="347" t="s">
        <v>133</v>
      </c>
      <c r="F45" s="341" t="s">
        <v>367</v>
      </c>
      <c r="G45" s="341" t="s">
        <v>368</v>
      </c>
      <c r="H45" s="341" t="s">
        <v>384</v>
      </c>
      <c r="I45" s="341" t="s">
        <v>495</v>
      </c>
      <c r="J45" s="347" t="s">
        <v>133</v>
      </c>
      <c r="K45" s="341" t="s">
        <v>133</v>
      </c>
      <c r="L45" s="341" t="s">
        <v>133</v>
      </c>
      <c r="M45" s="330"/>
      <c r="N45" s="330"/>
      <c r="O45" s="330"/>
      <c r="P45" s="330"/>
      <c r="Q45" s="330"/>
      <c r="R45" s="330"/>
      <c r="S45" s="330"/>
      <c r="T45" s="330"/>
    </row>
    <row r="46" spans="1:20" ht="22.5" x14ac:dyDescent="0.25">
      <c r="A46" s="333" t="s">
        <v>246</v>
      </c>
      <c r="B46" s="339" t="s">
        <v>237</v>
      </c>
      <c r="C46" s="340" t="s">
        <v>238</v>
      </c>
      <c r="D46" s="340" t="s">
        <v>241</v>
      </c>
      <c r="E46" s="65" t="s">
        <v>232</v>
      </c>
      <c r="F46" s="65" t="s">
        <v>233</v>
      </c>
      <c r="G46" s="330"/>
      <c r="H46" s="330"/>
      <c r="I46" s="330"/>
      <c r="J46" s="330"/>
      <c r="K46" s="330"/>
      <c r="L46" s="330"/>
      <c r="M46" s="330"/>
      <c r="N46" s="330"/>
      <c r="O46" s="330"/>
      <c r="P46" s="330"/>
      <c r="Q46" s="330"/>
      <c r="R46" s="330"/>
      <c r="S46" s="330"/>
      <c r="T46" s="330"/>
    </row>
    <row r="47" spans="1:20" x14ac:dyDescent="0.25">
      <c r="A47" s="335" t="s">
        <v>246</v>
      </c>
      <c r="B47" s="338" t="s">
        <v>133</v>
      </c>
      <c r="C47" s="341" t="s">
        <v>133</v>
      </c>
      <c r="D47" s="341" t="s">
        <v>133</v>
      </c>
      <c r="E47" s="341" t="s">
        <v>133</v>
      </c>
      <c r="F47" s="341" t="s">
        <v>133</v>
      </c>
      <c r="G47" s="330"/>
      <c r="H47" s="330"/>
      <c r="I47" s="330"/>
      <c r="J47" s="330"/>
      <c r="K47" s="330"/>
      <c r="L47" s="330"/>
      <c r="M47" s="330"/>
      <c r="N47" s="330"/>
      <c r="O47" s="330"/>
      <c r="P47" s="330"/>
      <c r="Q47" s="330"/>
      <c r="R47" s="330"/>
      <c r="S47" s="330"/>
      <c r="T47" s="330"/>
    </row>
    <row r="48" spans="1:20" ht="22.5" x14ac:dyDescent="0.25">
      <c r="A48" s="333" t="s">
        <v>247</v>
      </c>
      <c r="B48" s="339" t="s">
        <v>248</v>
      </c>
      <c r="C48" s="340" t="s">
        <v>249</v>
      </c>
      <c r="D48" s="340" t="s">
        <v>250</v>
      </c>
      <c r="E48" s="340" t="s">
        <v>251</v>
      </c>
      <c r="F48" s="348" t="s">
        <v>252</v>
      </c>
      <c r="G48" s="349" t="s">
        <v>253</v>
      </c>
      <c r="H48" s="330"/>
      <c r="I48" s="330"/>
      <c r="J48" s="330"/>
      <c r="K48" s="330"/>
      <c r="L48" s="330"/>
      <c r="M48" s="330"/>
      <c r="N48" s="330"/>
      <c r="O48" s="330"/>
      <c r="P48" s="330"/>
      <c r="Q48" s="330"/>
      <c r="R48" s="330"/>
      <c r="S48" s="330"/>
      <c r="T48" s="330"/>
    </row>
    <row r="49" spans="1:20" x14ac:dyDescent="0.25">
      <c r="A49" s="350" t="s">
        <v>247</v>
      </c>
      <c r="B49" s="336" t="s">
        <v>488</v>
      </c>
      <c r="C49" s="341" t="s">
        <v>412</v>
      </c>
      <c r="D49" s="341" t="s">
        <v>133</v>
      </c>
      <c r="E49" s="341" t="s">
        <v>133</v>
      </c>
      <c r="F49" s="341">
        <v>0.5</v>
      </c>
      <c r="G49" s="341" t="s">
        <v>243</v>
      </c>
      <c r="H49" s="330"/>
      <c r="I49" s="330"/>
      <c r="J49" s="330"/>
      <c r="K49" s="330"/>
      <c r="L49" s="330"/>
      <c r="M49" s="330"/>
      <c r="N49" s="330"/>
      <c r="O49" s="330"/>
      <c r="P49" s="330"/>
      <c r="Q49" s="330"/>
      <c r="R49" s="330"/>
      <c r="S49" s="330"/>
      <c r="T49" s="330"/>
    </row>
    <row r="50" spans="1:20" x14ac:dyDescent="0.25">
      <c r="A50" s="335" t="s">
        <v>247</v>
      </c>
      <c r="B50" s="336" t="s">
        <v>489</v>
      </c>
      <c r="C50" s="341" t="s">
        <v>412</v>
      </c>
      <c r="D50" s="341" t="s">
        <v>268</v>
      </c>
      <c r="E50" s="341" t="s">
        <v>133</v>
      </c>
      <c r="F50" s="341">
        <v>0.5</v>
      </c>
      <c r="G50" s="341" t="s">
        <v>243</v>
      </c>
      <c r="H50" s="330"/>
      <c r="I50" s="330"/>
      <c r="J50" s="330"/>
      <c r="K50" s="330"/>
      <c r="L50" s="330"/>
      <c r="M50" s="330"/>
      <c r="N50" s="330"/>
      <c r="O50" s="330"/>
      <c r="P50" s="330"/>
      <c r="Q50" s="330"/>
      <c r="R50" s="330"/>
      <c r="S50" s="330"/>
      <c r="T50" s="330"/>
    </row>
    <row r="51" spans="1:20" ht="22.5" x14ac:dyDescent="0.25">
      <c r="A51" s="333" t="s">
        <v>258</v>
      </c>
      <c r="B51" s="339" t="s">
        <v>248</v>
      </c>
      <c r="C51" s="340" t="s">
        <v>249</v>
      </c>
      <c r="D51" s="340" t="s">
        <v>250</v>
      </c>
      <c r="E51" s="328"/>
      <c r="F51" s="329"/>
      <c r="G51" s="330"/>
      <c r="H51" s="330"/>
      <c r="I51" s="330"/>
      <c r="J51" s="330"/>
      <c r="K51" s="330"/>
      <c r="L51" s="330"/>
      <c r="M51" s="330"/>
      <c r="N51" s="330"/>
      <c r="O51" s="330"/>
      <c r="P51" s="330"/>
      <c r="Q51" s="330"/>
      <c r="R51" s="330"/>
      <c r="S51" s="330"/>
      <c r="T51" s="330"/>
    </row>
    <row r="52" spans="1:20" x14ac:dyDescent="0.25">
      <c r="A52" s="350" t="s">
        <v>258</v>
      </c>
      <c r="B52" s="336" t="s">
        <v>488</v>
      </c>
      <c r="C52" s="341" t="s">
        <v>328</v>
      </c>
      <c r="D52" s="341" t="s">
        <v>133</v>
      </c>
      <c r="E52" s="332"/>
      <c r="F52" s="330"/>
      <c r="G52" s="330"/>
      <c r="H52" s="330"/>
      <c r="I52" s="330"/>
      <c r="J52" s="330"/>
      <c r="K52" s="330"/>
      <c r="L52" s="330"/>
      <c r="M52" s="330"/>
      <c r="N52" s="330"/>
      <c r="O52" s="330"/>
      <c r="P52" s="330"/>
      <c r="Q52" s="330"/>
      <c r="R52" s="330"/>
      <c r="S52" s="330"/>
      <c r="T52" s="330"/>
    </row>
    <row r="53" spans="1:20" x14ac:dyDescent="0.25">
      <c r="A53" s="350" t="s">
        <v>258</v>
      </c>
      <c r="B53" s="336" t="s">
        <v>490</v>
      </c>
      <c r="C53" s="341" t="s">
        <v>328</v>
      </c>
      <c r="D53" s="341" t="s">
        <v>133</v>
      </c>
      <c r="E53" s="332"/>
      <c r="F53" s="330"/>
      <c r="G53" s="330"/>
      <c r="H53" s="330"/>
      <c r="I53" s="330"/>
      <c r="J53" s="330"/>
      <c r="K53" s="330"/>
      <c r="L53" s="330"/>
      <c r="M53" s="330"/>
      <c r="N53" s="330"/>
      <c r="O53" s="330"/>
      <c r="P53" s="330"/>
      <c r="Q53" s="330"/>
      <c r="R53" s="330"/>
      <c r="S53" s="330"/>
      <c r="T53" s="330"/>
    </row>
    <row r="54" spans="1:20" ht="30" x14ac:dyDescent="0.25">
      <c r="A54" s="350" t="s">
        <v>258</v>
      </c>
      <c r="B54" s="336" t="s">
        <v>491</v>
      </c>
      <c r="C54" s="341" t="s">
        <v>328</v>
      </c>
      <c r="D54" s="341" t="s">
        <v>133</v>
      </c>
      <c r="E54" s="332"/>
      <c r="F54" s="330"/>
      <c r="G54" s="330"/>
      <c r="H54" s="330"/>
      <c r="I54" s="330"/>
      <c r="J54" s="330"/>
      <c r="K54" s="330"/>
      <c r="L54" s="330"/>
      <c r="M54" s="330"/>
      <c r="N54" s="330"/>
      <c r="O54" s="330"/>
      <c r="P54" s="330"/>
      <c r="Q54" s="330"/>
      <c r="R54" s="330"/>
      <c r="S54" s="330"/>
      <c r="T54" s="330"/>
    </row>
    <row r="55" spans="1:20" x14ac:dyDescent="0.25">
      <c r="A55" s="335" t="s">
        <v>258</v>
      </c>
      <c r="B55" s="336" t="s">
        <v>489</v>
      </c>
      <c r="C55" s="341" t="s">
        <v>328</v>
      </c>
      <c r="D55" s="341" t="s">
        <v>133</v>
      </c>
      <c r="E55" s="332"/>
      <c r="F55" s="330"/>
      <c r="G55" s="330"/>
      <c r="H55" s="330"/>
      <c r="I55" s="330"/>
      <c r="J55" s="330"/>
      <c r="K55" s="330"/>
      <c r="L55" s="330"/>
      <c r="M55" s="330"/>
      <c r="N55" s="330"/>
      <c r="O55" s="330"/>
      <c r="P55" s="330"/>
      <c r="Q55" s="330"/>
      <c r="R55" s="330"/>
      <c r="S55" s="330"/>
      <c r="T55" s="330"/>
    </row>
    <row r="56" spans="1:20" x14ac:dyDescent="0.25">
      <c r="A56" s="66" t="s">
        <v>280</v>
      </c>
      <c r="B56" s="194" t="s">
        <v>248</v>
      </c>
      <c r="C56" s="195"/>
      <c r="D56" s="196"/>
      <c r="E56" s="197"/>
      <c r="F56" s="197"/>
      <c r="G56" s="197"/>
      <c r="H56" s="197"/>
      <c r="I56" s="197"/>
      <c r="J56" s="197"/>
      <c r="K56" s="197"/>
      <c r="L56" s="197"/>
      <c r="M56" s="197"/>
      <c r="N56" s="197"/>
      <c r="O56" s="197"/>
      <c r="P56" s="197"/>
      <c r="Q56" s="197"/>
      <c r="R56" s="197"/>
      <c r="S56" s="330"/>
      <c r="T56" s="330"/>
    </row>
    <row r="57" spans="1:20" x14ac:dyDescent="0.25">
      <c r="A57" s="80" t="s">
        <v>280</v>
      </c>
      <c r="B57" s="138" t="s">
        <v>133</v>
      </c>
      <c r="C57" s="198"/>
      <c r="D57" s="197"/>
      <c r="E57" s="197"/>
      <c r="F57" s="197"/>
      <c r="G57" s="197"/>
      <c r="H57" s="197"/>
      <c r="I57" s="197"/>
      <c r="J57" s="197"/>
      <c r="K57" s="197"/>
      <c r="L57" s="197"/>
      <c r="M57" s="197"/>
      <c r="N57" s="197"/>
      <c r="O57" s="197"/>
      <c r="P57" s="197"/>
      <c r="Q57" s="197"/>
      <c r="R57" s="197"/>
      <c r="S57" s="330"/>
      <c r="T57" s="330"/>
    </row>
    <row r="58" spans="1:20" x14ac:dyDescent="0.25">
      <c r="A58" s="45" t="s">
        <v>282</v>
      </c>
      <c r="B58" s="65" t="s">
        <v>283</v>
      </c>
      <c r="C58" s="194" t="s">
        <v>284</v>
      </c>
      <c r="D58" s="194" t="s">
        <v>285</v>
      </c>
      <c r="E58" s="352" t="s">
        <v>286</v>
      </c>
      <c r="F58" s="65" t="s">
        <v>232</v>
      </c>
      <c r="G58" s="65" t="s">
        <v>233</v>
      </c>
      <c r="H58" s="194" t="s">
        <v>287</v>
      </c>
      <c r="I58" s="75" t="s">
        <v>288</v>
      </c>
      <c r="J58" s="194" t="s">
        <v>206</v>
      </c>
      <c r="K58" s="53" t="s">
        <v>289</v>
      </c>
      <c r="L58" s="53" t="s">
        <v>290</v>
      </c>
      <c r="M58" s="53" t="s">
        <v>291</v>
      </c>
      <c r="N58" s="53" t="s">
        <v>292</v>
      </c>
      <c r="O58" s="53" t="s">
        <v>112</v>
      </c>
      <c r="P58" s="53" t="s">
        <v>293</v>
      </c>
      <c r="Q58" s="53" t="s">
        <v>294</v>
      </c>
      <c r="R58" s="353" t="s">
        <v>295</v>
      </c>
      <c r="S58" s="75" t="s">
        <v>296</v>
      </c>
      <c r="T58" s="76" t="s">
        <v>216</v>
      </c>
    </row>
    <row r="59" spans="1:20" ht="45" x14ac:dyDescent="0.25">
      <c r="A59" s="48" t="s">
        <v>282</v>
      </c>
      <c r="B59" s="44" t="s">
        <v>388</v>
      </c>
      <c r="C59" s="258" t="s">
        <v>133</v>
      </c>
      <c r="D59" s="58">
        <v>1</v>
      </c>
      <c r="E59" s="259" t="s">
        <v>496</v>
      </c>
      <c r="F59" s="341" t="s">
        <v>133</v>
      </c>
      <c r="G59" s="341" t="s">
        <v>133</v>
      </c>
      <c r="H59" s="58" t="s">
        <v>133</v>
      </c>
      <c r="I59" s="44">
        <v>1</v>
      </c>
      <c r="J59" s="58" t="s">
        <v>35</v>
      </c>
      <c r="K59" s="58" t="s">
        <v>133</v>
      </c>
      <c r="L59" s="58" t="s">
        <v>133</v>
      </c>
      <c r="M59" s="58" t="s">
        <v>497</v>
      </c>
      <c r="N59" s="58" t="s">
        <v>133</v>
      </c>
      <c r="O59" s="58" t="s">
        <v>133</v>
      </c>
      <c r="P59" s="58" t="s">
        <v>133</v>
      </c>
      <c r="Q59" s="58" t="s">
        <v>133</v>
      </c>
      <c r="R59" s="58" t="s">
        <v>133</v>
      </c>
      <c r="S59" s="354" t="s">
        <v>133</v>
      </c>
      <c r="T59" s="44" t="s">
        <v>133</v>
      </c>
    </row>
    <row r="60" spans="1:20" x14ac:dyDescent="0.25">
      <c r="A60" s="45" t="s">
        <v>297</v>
      </c>
      <c r="B60" s="339" t="s">
        <v>298</v>
      </c>
      <c r="C60" s="195"/>
      <c r="D60" s="330"/>
      <c r="E60" s="330"/>
      <c r="F60" s="330"/>
      <c r="G60" s="330"/>
      <c r="H60" s="330"/>
      <c r="I60" s="330"/>
      <c r="J60" s="330"/>
      <c r="K60" s="330"/>
      <c r="L60" s="330"/>
      <c r="M60" s="330"/>
      <c r="N60" s="330"/>
      <c r="O60" s="330"/>
      <c r="P60" s="330"/>
      <c r="Q60" s="330"/>
      <c r="R60" s="330"/>
      <c r="S60" s="330"/>
      <c r="T60" s="330"/>
    </row>
    <row r="61" spans="1:20" x14ac:dyDescent="0.25">
      <c r="A61" s="48" t="s">
        <v>297</v>
      </c>
      <c r="B61" s="338" t="s">
        <v>221</v>
      </c>
      <c r="C61" s="198"/>
      <c r="D61" s="330"/>
      <c r="E61" s="330"/>
      <c r="F61" s="330"/>
      <c r="G61" s="330"/>
      <c r="H61" s="330"/>
      <c r="I61" s="330"/>
      <c r="J61" s="330"/>
      <c r="K61" s="330"/>
      <c r="L61" s="330"/>
      <c r="M61" s="330"/>
      <c r="N61" s="330"/>
      <c r="O61" s="330"/>
      <c r="P61" s="330"/>
      <c r="Q61" s="330"/>
      <c r="R61" s="330"/>
      <c r="S61" s="330"/>
      <c r="T61" s="330"/>
    </row>
    <row r="62" spans="1:20" ht="25.5" x14ac:dyDescent="0.25">
      <c r="A62" s="45" t="s">
        <v>299</v>
      </c>
      <c r="B62" s="339" t="s">
        <v>289</v>
      </c>
      <c r="C62" s="340" t="s">
        <v>290</v>
      </c>
      <c r="D62" s="332"/>
      <c r="E62" s="330"/>
      <c r="F62" s="330"/>
      <c r="G62" s="330"/>
      <c r="H62" s="330"/>
      <c r="I62" s="330"/>
      <c r="J62" s="330"/>
      <c r="K62" s="330"/>
      <c r="L62" s="330"/>
      <c r="M62" s="330"/>
      <c r="N62" s="330"/>
      <c r="O62" s="330"/>
      <c r="P62" s="330"/>
      <c r="Q62" s="330"/>
      <c r="R62" s="330"/>
      <c r="S62" s="330"/>
      <c r="T62" s="330"/>
    </row>
    <row r="63" spans="1:20" ht="25.5" x14ac:dyDescent="0.25">
      <c r="A63" s="48" t="s">
        <v>299</v>
      </c>
      <c r="B63" s="338" t="s">
        <v>133</v>
      </c>
      <c r="C63" s="341" t="s">
        <v>133</v>
      </c>
      <c r="D63" s="332"/>
      <c r="E63" s="330"/>
      <c r="F63" s="330"/>
      <c r="G63" s="330"/>
      <c r="H63" s="330"/>
      <c r="I63" s="330"/>
      <c r="J63" s="330"/>
      <c r="K63" s="330"/>
      <c r="L63" s="330"/>
      <c r="M63" s="330"/>
      <c r="N63" s="330"/>
      <c r="O63" s="330"/>
      <c r="P63" s="330"/>
      <c r="Q63" s="330"/>
      <c r="R63" s="330"/>
      <c r="S63" s="330"/>
      <c r="T63" s="330"/>
    </row>
  </sheetData>
  <sheetProtection algorithmName="SHA-512" hashValue="5hPXhgtsTs0Ehofa9kGebQ1iJ8+PGTHIpd1LWFa9YfB30oHF7TCOwmYl/62SLF3F5gxSzjF9suKDtPBYOHNoGg==" saltValue="63OfRfYlm2MlYG3f+JcA+g==" spinCount="100000" sheet="1" objects="1" scenario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F019-E108-4D17-94EC-C3AEE1B1A976}">
  <dimension ref="A1:T123"/>
  <sheetViews>
    <sheetView workbookViewId="0">
      <selection activeCell="C39" sqref="C39"/>
    </sheetView>
  </sheetViews>
  <sheetFormatPr defaultColWidth="20.7109375" defaultRowHeight="15" x14ac:dyDescent="0.25"/>
  <cols>
    <col min="1" max="16384" width="20.7109375" style="2"/>
  </cols>
  <sheetData>
    <row r="1" spans="1:9" x14ac:dyDescent="0.25">
      <c r="A1" s="355" t="s">
        <v>196</v>
      </c>
      <c r="B1" s="356" t="s">
        <v>498</v>
      </c>
      <c r="C1" s="357"/>
      <c r="D1" s="358"/>
      <c r="E1" s="359"/>
      <c r="F1" s="360"/>
      <c r="G1" s="360"/>
      <c r="H1" s="360"/>
      <c r="I1" s="360"/>
    </row>
    <row r="2" spans="1:9" x14ac:dyDescent="0.25">
      <c r="A2" s="361" t="s">
        <v>198</v>
      </c>
      <c r="B2" s="362" t="s">
        <v>499</v>
      </c>
      <c r="C2" s="363"/>
      <c r="D2" s="364"/>
      <c r="E2" s="365"/>
      <c r="F2" s="365"/>
      <c r="G2" s="365"/>
      <c r="H2" s="365"/>
      <c r="I2" s="365"/>
    </row>
    <row r="3" spans="1:9" x14ac:dyDescent="0.25">
      <c r="A3" s="366" t="s">
        <v>199</v>
      </c>
      <c r="B3" s="367" t="s">
        <v>499</v>
      </c>
      <c r="C3" s="365"/>
      <c r="D3" s="365"/>
      <c r="E3" s="365"/>
      <c r="F3" s="365"/>
      <c r="G3" s="365"/>
      <c r="H3" s="365"/>
      <c r="I3" s="365"/>
    </row>
    <row r="4" spans="1:9" ht="25.5" x14ac:dyDescent="0.25">
      <c r="A4" s="368" t="s">
        <v>200</v>
      </c>
      <c r="B4" s="108" t="s">
        <v>201</v>
      </c>
      <c r="C4" s="365"/>
      <c r="D4" s="365"/>
      <c r="E4" s="365"/>
      <c r="F4" s="365"/>
      <c r="G4" s="365"/>
      <c r="H4" s="365"/>
      <c r="I4" s="365"/>
    </row>
    <row r="5" spans="1:9" ht="409.5" x14ac:dyDescent="0.25">
      <c r="A5" s="369" t="s">
        <v>200</v>
      </c>
      <c r="B5" s="362" t="s">
        <v>500</v>
      </c>
      <c r="C5" s="365"/>
      <c r="D5" s="365"/>
      <c r="E5" s="365"/>
      <c r="F5" s="365"/>
      <c r="G5" s="365"/>
      <c r="H5" s="365"/>
      <c r="I5" s="365"/>
    </row>
    <row r="6" spans="1:9" ht="210" x14ac:dyDescent="0.25">
      <c r="A6" s="369" t="s">
        <v>200</v>
      </c>
      <c r="B6" s="362" t="s">
        <v>501</v>
      </c>
      <c r="C6" s="365"/>
      <c r="D6" s="365"/>
      <c r="E6" s="365"/>
      <c r="F6" s="365"/>
      <c r="G6" s="365"/>
      <c r="H6" s="365"/>
      <c r="I6" s="365"/>
    </row>
    <row r="7" spans="1:9" x14ac:dyDescent="0.25">
      <c r="A7" s="107" t="s">
        <v>205</v>
      </c>
      <c r="B7" s="108" t="s">
        <v>206</v>
      </c>
      <c r="C7" s="365"/>
      <c r="D7" s="365"/>
      <c r="E7" s="365"/>
      <c r="F7" s="365"/>
      <c r="G7" s="365"/>
      <c r="H7" s="365"/>
      <c r="I7" s="365"/>
    </row>
    <row r="8" spans="1:9" x14ac:dyDescent="0.25">
      <c r="A8" s="109" t="s">
        <v>205</v>
      </c>
      <c r="B8" s="41" t="s">
        <v>207</v>
      </c>
      <c r="C8" s="365"/>
      <c r="D8" s="365"/>
      <c r="E8" s="365"/>
      <c r="F8" s="365"/>
      <c r="G8" s="365"/>
      <c r="H8" s="365"/>
      <c r="I8" s="365"/>
    </row>
    <row r="9" spans="1:9" ht="25.5" x14ac:dyDescent="0.25">
      <c r="A9" s="107" t="s">
        <v>208</v>
      </c>
      <c r="B9" s="108" t="s">
        <v>209</v>
      </c>
      <c r="C9" s="365"/>
      <c r="D9" s="365"/>
      <c r="E9" s="365"/>
      <c r="F9" s="365"/>
      <c r="G9" s="365"/>
      <c r="H9" s="365"/>
      <c r="I9" s="365"/>
    </row>
    <row r="10" spans="1:9" ht="25.5" x14ac:dyDescent="0.25">
      <c r="A10" s="109" t="s">
        <v>208</v>
      </c>
      <c r="B10" s="44" t="s">
        <v>133</v>
      </c>
      <c r="C10" s="365"/>
      <c r="D10" s="365"/>
      <c r="E10" s="365"/>
      <c r="F10" s="365"/>
      <c r="G10" s="365"/>
      <c r="H10" s="365"/>
      <c r="I10" s="365"/>
    </row>
    <row r="11" spans="1:9" x14ac:dyDescent="0.25">
      <c r="A11" s="45" t="s">
        <v>210</v>
      </c>
      <c r="B11" s="370" t="s">
        <v>211</v>
      </c>
      <c r="C11" s="359"/>
      <c r="D11" s="365"/>
      <c r="E11" s="365"/>
      <c r="F11" s="365"/>
      <c r="G11" s="365"/>
      <c r="H11" s="365"/>
      <c r="I11" s="365"/>
    </row>
    <row r="12" spans="1:9" x14ac:dyDescent="0.25">
      <c r="A12" s="48" t="s">
        <v>210</v>
      </c>
      <c r="B12" s="371" t="s">
        <v>133</v>
      </c>
      <c r="C12" s="359"/>
      <c r="D12" s="365"/>
      <c r="E12" s="365"/>
      <c r="F12" s="365"/>
      <c r="G12" s="365"/>
      <c r="H12" s="365"/>
      <c r="I12" s="365"/>
    </row>
    <row r="13" spans="1:9" x14ac:dyDescent="0.25">
      <c r="A13" s="372" t="s">
        <v>212</v>
      </c>
      <c r="B13" s="370" t="s">
        <v>213</v>
      </c>
      <c r="C13" s="373" t="s">
        <v>214</v>
      </c>
      <c r="D13" s="53" t="s">
        <v>215</v>
      </c>
      <c r="E13" s="373" t="s">
        <v>216</v>
      </c>
      <c r="F13" s="373" t="s">
        <v>217</v>
      </c>
      <c r="G13" s="373" t="s">
        <v>218</v>
      </c>
      <c r="H13" s="373" t="s">
        <v>219</v>
      </c>
      <c r="I13" s="373" t="s">
        <v>220</v>
      </c>
    </row>
    <row r="14" spans="1:9" ht="15.75" x14ac:dyDescent="0.25">
      <c r="A14" s="374" t="s">
        <v>212</v>
      </c>
      <c r="B14" s="375" t="s">
        <v>324</v>
      </c>
      <c r="C14" s="376" t="s">
        <v>221</v>
      </c>
      <c r="D14" s="58" t="s">
        <v>207</v>
      </c>
      <c r="E14" s="377">
        <v>1</v>
      </c>
      <c r="F14" s="378" t="s">
        <v>222</v>
      </c>
      <c r="G14" s="376">
        <v>1</v>
      </c>
      <c r="H14" s="377" t="s">
        <v>133</v>
      </c>
      <c r="I14" s="377" t="s">
        <v>133</v>
      </c>
    </row>
    <row r="15" spans="1:9" ht="22.5" x14ac:dyDescent="0.25">
      <c r="A15" s="379" t="s">
        <v>224</v>
      </c>
      <c r="B15" s="370" t="s">
        <v>225</v>
      </c>
      <c r="C15" s="373" t="s">
        <v>226</v>
      </c>
      <c r="D15" s="373" t="s">
        <v>227</v>
      </c>
      <c r="E15" s="373" t="s">
        <v>228</v>
      </c>
      <c r="F15" s="373" t="s">
        <v>200</v>
      </c>
      <c r="G15" s="365"/>
      <c r="H15" s="365"/>
      <c r="I15" s="365"/>
    </row>
    <row r="16" spans="1:9" x14ac:dyDescent="0.25">
      <c r="A16" s="380" t="s">
        <v>224</v>
      </c>
      <c r="B16" s="377" t="s">
        <v>133</v>
      </c>
      <c r="C16" s="377" t="s">
        <v>133</v>
      </c>
      <c r="D16" s="377" t="s">
        <v>133</v>
      </c>
      <c r="E16" s="377" t="s">
        <v>133</v>
      </c>
      <c r="F16" s="377" t="s">
        <v>133</v>
      </c>
      <c r="G16" s="365"/>
      <c r="H16" s="365"/>
      <c r="I16" s="365"/>
    </row>
    <row r="17" spans="1:12" x14ac:dyDescent="0.25">
      <c r="A17" s="381"/>
      <c r="B17" s="382"/>
      <c r="C17" s="383"/>
      <c r="D17" s="383"/>
      <c r="E17" s="365"/>
      <c r="F17" s="365"/>
      <c r="G17" s="365"/>
      <c r="H17" s="365"/>
      <c r="I17" s="365"/>
      <c r="J17" s="365"/>
      <c r="K17" s="365"/>
      <c r="L17" s="365"/>
    </row>
    <row r="18" spans="1:12" x14ac:dyDescent="0.25">
      <c r="A18" s="61" t="s">
        <v>229</v>
      </c>
      <c r="B18" s="362" t="s">
        <v>87</v>
      </c>
      <c r="C18" s="384"/>
      <c r="D18" s="381"/>
      <c r="E18" s="381"/>
      <c r="F18" s="381"/>
      <c r="G18" s="365"/>
      <c r="H18" s="365"/>
      <c r="I18" s="365"/>
      <c r="J18" s="365"/>
      <c r="K18" s="365"/>
      <c r="L18" s="365"/>
    </row>
    <row r="19" spans="1:12" ht="22.5" x14ac:dyDescent="0.25">
      <c r="A19" s="45" t="s">
        <v>35</v>
      </c>
      <c r="B19" s="373" t="s">
        <v>230</v>
      </c>
      <c r="C19" s="373" t="s">
        <v>102</v>
      </c>
      <c r="D19" s="373" t="s">
        <v>103</v>
      </c>
      <c r="E19" s="373" t="s">
        <v>104</v>
      </c>
      <c r="F19" s="373" t="s">
        <v>231</v>
      </c>
      <c r="G19" s="65" t="s">
        <v>232</v>
      </c>
      <c r="H19" s="65" t="s">
        <v>233</v>
      </c>
      <c r="I19" s="365"/>
      <c r="J19" s="365"/>
      <c r="K19" s="365"/>
      <c r="L19" s="365"/>
    </row>
    <row r="20" spans="1:12" x14ac:dyDescent="0.25">
      <c r="A20" s="48" t="s">
        <v>35</v>
      </c>
      <c r="B20" s="377" t="s">
        <v>376</v>
      </c>
      <c r="C20" s="377" t="s">
        <v>235</v>
      </c>
      <c r="D20" s="377" t="s">
        <v>235</v>
      </c>
      <c r="E20" s="377" t="s">
        <v>133</v>
      </c>
      <c r="F20" s="377" t="s">
        <v>133</v>
      </c>
      <c r="G20" s="377" t="s">
        <v>133</v>
      </c>
      <c r="H20" s="377" t="s">
        <v>133</v>
      </c>
      <c r="I20" s="365"/>
      <c r="J20" s="365"/>
      <c r="K20" s="365"/>
      <c r="L20" s="365"/>
    </row>
    <row r="21" spans="1:12" ht="22.5" x14ac:dyDescent="0.25">
      <c r="A21" s="66" t="s">
        <v>236</v>
      </c>
      <c r="B21" s="373" t="s">
        <v>237</v>
      </c>
      <c r="C21" s="373" t="s">
        <v>238</v>
      </c>
      <c r="D21" s="373" t="s">
        <v>239</v>
      </c>
      <c r="E21" s="53" t="s">
        <v>240</v>
      </c>
      <c r="F21" s="373" t="s">
        <v>241</v>
      </c>
      <c r="G21" s="373" t="s">
        <v>106</v>
      </c>
      <c r="H21" s="373" t="s">
        <v>107</v>
      </c>
      <c r="I21" s="373" t="s">
        <v>108</v>
      </c>
      <c r="J21" s="127" t="s">
        <v>242</v>
      </c>
      <c r="K21" s="65" t="s">
        <v>232</v>
      </c>
      <c r="L21" s="65" t="s">
        <v>233</v>
      </c>
    </row>
    <row r="22" spans="1:12" x14ac:dyDescent="0.25">
      <c r="A22" s="59" t="s">
        <v>236</v>
      </c>
      <c r="B22" s="377" t="s">
        <v>133</v>
      </c>
      <c r="C22" s="377" t="s">
        <v>133</v>
      </c>
      <c r="D22" s="377" t="s">
        <v>133</v>
      </c>
      <c r="E22" s="129" t="s">
        <v>133</v>
      </c>
      <c r="F22" s="377" t="s">
        <v>133</v>
      </c>
      <c r="G22" s="377" t="s">
        <v>133</v>
      </c>
      <c r="H22" s="377" t="s">
        <v>133</v>
      </c>
      <c r="I22" s="377" t="s">
        <v>133</v>
      </c>
      <c r="J22" s="129" t="s">
        <v>133</v>
      </c>
      <c r="K22" s="377" t="s">
        <v>133</v>
      </c>
      <c r="L22" s="377" t="s">
        <v>133</v>
      </c>
    </row>
    <row r="23" spans="1:12" ht="22.5" x14ac:dyDescent="0.25">
      <c r="A23" s="379" t="s">
        <v>246</v>
      </c>
      <c r="B23" s="370" t="s">
        <v>237</v>
      </c>
      <c r="C23" s="373" t="s">
        <v>238</v>
      </c>
      <c r="D23" s="373" t="s">
        <v>241</v>
      </c>
      <c r="E23" s="65" t="s">
        <v>232</v>
      </c>
      <c r="F23" s="65" t="s">
        <v>233</v>
      </c>
      <c r="G23" s="365"/>
      <c r="H23" s="365"/>
      <c r="I23" s="365"/>
      <c r="J23" s="365"/>
      <c r="K23" s="365"/>
      <c r="L23" s="365"/>
    </row>
    <row r="24" spans="1:12" x14ac:dyDescent="0.25">
      <c r="A24" s="385" t="s">
        <v>246</v>
      </c>
      <c r="B24" s="371" t="s">
        <v>133</v>
      </c>
      <c r="C24" s="377" t="s">
        <v>133</v>
      </c>
      <c r="D24" s="377" t="s">
        <v>133</v>
      </c>
      <c r="E24" s="377" t="s">
        <v>133</v>
      </c>
      <c r="F24" s="377" t="s">
        <v>133</v>
      </c>
      <c r="G24" s="365"/>
      <c r="H24" s="365"/>
      <c r="I24" s="365"/>
      <c r="J24" s="365"/>
      <c r="K24" s="365"/>
      <c r="L24" s="365"/>
    </row>
    <row r="25" spans="1:12" ht="22.5" x14ac:dyDescent="0.25">
      <c r="A25" s="379" t="s">
        <v>247</v>
      </c>
      <c r="B25" s="370" t="s">
        <v>248</v>
      </c>
      <c r="C25" s="373" t="s">
        <v>249</v>
      </c>
      <c r="D25" s="373" t="s">
        <v>250</v>
      </c>
      <c r="E25" s="373" t="s">
        <v>251</v>
      </c>
      <c r="F25" s="386" t="s">
        <v>252</v>
      </c>
      <c r="G25" s="387" t="s">
        <v>253</v>
      </c>
      <c r="H25" s="365"/>
      <c r="I25" s="365"/>
      <c r="J25" s="365"/>
      <c r="K25" s="365"/>
      <c r="L25" s="365"/>
    </row>
    <row r="26" spans="1:12" ht="45" x14ac:dyDescent="0.25">
      <c r="A26" s="388" t="s">
        <v>247</v>
      </c>
      <c r="B26" s="389" t="s">
        <v>502</v>
      </c>
      <c r="C26" s="377" t="s">
        <v>503</v>
      </c>
      <c r="D26" s="390" t="s">
        <v>504</v>
      </c>
      <c r="E26" s="391" t="s">
        <v>133</v>
      </c>
      <c r="F26" s="391">
        <v>0.2</v>
      </c>
      <c r="G26" s="377" t="s">
        <v>243</v>
      </c>
      <c r="H26" s="365"/>
      <c r="I26" s="365"/>
      <c r="J26" s="365"/>
      <c r="K26" s="365"/>
      <c r="L26" s="365"/>
    </row>
    <row r="27" spans="1:12" ht="75" x14ac:dyDescent="0.25">
      <c r="A27" s="388" t="s">
        <v>247</v>
      </c>
      <c r="B27" s="389" t="s">
        <v>505</v>
      </c>
      <c r="C27" s="377" t="s">
        <v>384</v>
      </c>
      <c r="D27" s="390" t="s">
        <v>133</v>
      </c>
      <c r="E27" s="391" t="s">
        <v>506</v>
      </c>
      <c r="F27" s="391">
        <v>0.5</v>
      </c>
      <c r="G27" s="377" t="s">
        <v>243</v>
      </c>
      <c r="H27" s="365"/>
      <c r="I27" s="365"/>
      <c r="J27" s="365"/>
      <c r="K27" s="365"/>
      <c r="L27" s="365"/>
    </row>
    <row r="28" spans="1:12" ht="75" x14ac:dyDescent="0.25">
      <c r="A28" s="388" t="s">
        <v>247</v>
      </c>
      <c r="B28" s="389" t="s">
        <v>505</v>
      </c>
      <c r="C28" s="377" t="s">
        <v>235</v>
      </c>
      <c r="D28" s="390" t="s">
        <v>133</v>
      </c>
      <c r="E28" s="391" t="s">
        <v>507</v>
      </c>
      <c r="F28" s="391">
        <v>0.5</v>
      </c>
      <c r="G28" s="377" t="s">
        <v>243</v>
      </c>
      <c r="H28" s="365"/>
      <c r="I28" s="365"/>
      <c r="J28" s="365"/>
      <c r="K28" s="365"/>
      <c r="L28" s="365"/>
    </row>
    <row r="29" spans="1:12" ht="75" x14ac:dyDescent="0.25">
      <c r="A29" s="388" t="s">
        <v>247</v>
      </c>
      <c r="B29" s="389" t="s">
        <v>505</v>
      </c>
      <c r="C29" s="377" t="s">
        <v>235</v>
      </c>
      <c r="D29" s="390" t="s">
        <v>133</v>
      </c>
      <c r="E29" s="391" t="s">
        <v>508</v>
      </c>
      <c r="F29" s="391">
        <v>0.5</v>
      </c>
      <c r="G29" s="377" t="s">
        <v>243</v>
      </c>
      <c r="H29" s="365"/>
      <c r="I29" s="365"/>
      <c r="J29" s="365"/>
      <c r="K29" s="365"/>
      <c r="L29" s="365"/>
    </row>
    <row r="30" spans="1:12" ht="75" x14ac:dyDescent="0.25">
      <c r="A30" s="388" t="s">
        <v>247</v>
      </c>
      <c r="B30" s="389" t="s">
        <v>505</v>
      </c>
      <c r="C30" s="377" t="s">
        <v>235</v>
      </c>
      <c r="D30" s="390" t="s">
        <v>133</v>
      </c>
      <c r="E30" s="391" t="s">
        <v>509</v>
      </c>
      <c r="F30" s="391">
        <v>0.5</v>
      </c>
      <c r="G30" s="377" t="s">
        <v>243</v>
      </c>
      <c r="H30" s="365"/>
      <c r="I30" s="365"/>
      <c r="J30" s="365"/>
      <c r="K30" s="365"/>
      <c r="L30" s="365"/>
    </row>
    <row r="31" spans="1:12" ht="45" x14ac:dyDescent="0.25">
      <c r="A31" s="388" t="s">
        <v>247</v>
      </c>
      <c r="B31" s="389" t="s">
        <v>510</v>
      </c>
      <c r="C31" s="377" t="s">
        <v>235</v>
      </c>
      <c r="D31" s="390" t="s">
        <v>384</v>
      </c>
      <c r="E31" s="391" t="s">
        <v>508</v>
      </c>
      <c r="F31" s="391">
        <v>0.25</v>
      </c>
      <c r="G31" s="377" t="s">
        <v>243</v>
      </c>
      <c r="H31" s="365"/>
      <c r="I31" s="365"/>
      <c r="J31" s="365"/>
      <c r="K31" s="365"/>
      <c r="L31" s="365"/>
    </row>
    <row r="32" spans="1:12" ht="45" x14ac:dyDescent="0.25">
      <c r="A32" s="388" t="s">
        <v>247</v>
      </c>
      <c r="B32" s="389" t="s">
        <v>510</v>
      </c>
      <c r="C32" s="377" t="s">
        <v>235</v>
      </c>
      <c r="D32" s="390" t="s">
        <v>133</v>
      </c>
      <c r="E32" s="391" t="s">
        <v>508</v>
      </c>
      <c r="F32" s="391">
        <v>0.5</v>
      </c>
      <c r="G32" s="377" t="s">
        <v>243</v>
      </c>
      <c r="H32" s="365"/>
      <c r="I32" s="365"/>
      <c r="J32" s="365"/>
      <c r="K32" s="365"/>
      <c r="L32" s="365"/>
    </row>
    <row r="33" spans="1:7" ht="45" x14ac:dyDescent="0.25">
      <c r="A33" s="388" t="s">
        <v>247</v>
      </c>
      <c r="B33" s="389" t="s">
        <v>510</v>
      </c>
      <c r="C33" s="377" t="s">
        <v>235</v>
      </c>
      <c r="D33" s="390" t="s">
        <v>384</v>
      </c>
      <c r="E33" s="391" t="s">
        <v>506</v>
      </c>
      <c r="F33" s="391">
        <v>0.25</v>
      </c>
      <c r="G33" s="377" t="s">
        <v>243</v>
      </c>
    </row>
    <row r="34" spans="1:7" ht="45" x14ac:dyDescent="0.25">
      <c r="A34" s="388" t="s">
        <v>247</v>
      </c>
      <c r="B34" s="389" t="s">
        <v>510</v>
      </c>
      <c r="C34" s="377" t="s">
        <v>384</v>
      </c>
      <c r="D34" s="390" t="s">
        <v>133</v>
      </c>
      <c r="E34" s="391" t="s">
        <v>506</v>
      </c>
      <c r="F34" s="391">
        <v>0.5</v>
      </c>
      <c r="G34" s="377" t="s">
        <v>243</v>
      </c>
    </row>
    <row r="35" spans="1:7" ht="60" x14ac:dyDescent="0.25">
      <c r="A35" s="388" t="s">
        <v>247</v>
      </c>
      <c r="B35" s="389" t="s">
        <v>511</v>
      </c>
      <c r="C35" s="377" t="s">
        <v>235</v>
      </c>
      <c r="D35" s="390" t="s">
        <v>133</v>
      </c>
      <c r="E35" s="391" t="s">
        <v>133</v>
      </c>
      <c r="F35" s="391">
        <v>0.5</v>
      </c>
      <c r="G35" s="377" t="s">
        <v>243</v>
      </c>
    </row>
    <row r="36" spans="1:7" ht="60" x14ac:dyDescent="0.25">
      <c r="A36" s="385" t="s">
        <v>247</v>
      </c>
      <c r="B36" s="389" t="s">
        <v>512</v>
      </c>
      <c r="C36" s="377" t="s">
        <v>235</v>
      </c>
      <c r="D36" s="390" t="s">
        <v>133</v>
      </c>
      <c r="E36" s="391" t="s">
        <v>133</v>
      </c>
      <c r="F36" s="391">
        <v>0.5</v>
      </c>
      <c r="G36" s="377" t="s">
        <v>243</v>
      </c>
    </row>
    <row r="37" spans="1:7" ht="22.5" x14ac:dyDescent="0.25">
      <c r="A37" s="379" t="s">
        <v>258</v>
      </c>
      <c r="B37" s="370" t="s">
        <v>248</v>
      </c>
      <c r="C37" s="373" t="s">
        <v>249</v>
      </c>
      <c r="D37" s="373" t="s">
        <v>250</v>
      </c>
      <c r="E37" s="359"/>
      <c r="F37" s="365"/>
      <c r="G37" s="365"/>
    </row>
    <row r="38" spans="1:7" ht="45" x14ac:dyDescent="0.25">
      <c r="A38" s="388" t="s">
        <v>258</v>
      </c>
      <c r="B38" s="389" t="s">
        <v>513</v>
      </c>
      <c r="C38" s="377" t="s">
        <v>376</v>
      </c>
      <c r="D38" s="377" t="s">
        <v>133</v>
      </c>
      <c r="E38" s="359"/>
      <c r="F38" s="365"/>
      <c r="G38" s="365"/>
    </row>
    <row r="39" spans="1:7" ht="30" x14ac:dyDescent="0.25">
      <c r="A39" s="388" t="s">
        <v>258</v>
      </c>
      <c r="B39" s="389" t="s">
        <v>514</v>
      </c>
      <c r="C39" s="377" t="s">
        <v>376</v>
      </c>
      <c r="D39" s="377" t="s">
        <v>133</v>
      </c>
      <c r="E39" s="359"/>
      <c r="F39" s="365"/>
      <c r="G39" s="365"/>
    </row>
    <row r="40" spans="1:7" ht="30" x14ac:dyDescent="0.25">
      <c r="A40" s="388" t="s">
        <v>258</v>
      </c>
      <c r="B40" s="389" t="s">
        <v>515</v>
      </c>
      <c r="C40" s="377" t="s">
        <v>376</v>
      </c>
      <c r="D40" s="377" t="s">
        <v>133</v>
      </c>
      <c r="E40" s="359"/>
      <c r="F40" s="365"/>
      <c r="G40" s="365"/>
    </row>
    <row r="41" spans="1:7" ht="30" x14ac:dyDescent="0.25">
      <c r="A41" s="388" t="s">
        <v>258</v>
      </c>
      <c r="B41" s="389" t="s">
        <v>516</v>
      </c>
      <c r="C41" s="377" t="s">
        <v>376</v>
      </c>
      <c r="D41" s="377" t="s">
        <v>504</v>
      </c>
      <c r="E41" s="359"/>
      <c r="F41" s="365"/>
      <c r="G41" s="365"/>
    </row>
    <row r="42" spans="1:7" ht="45" x14ac:dyDescent="0.25">
      <c r="A42" s="388" t="s">
        <v>258</v>
      </c>
      <c r="B42" s="389" t="s">
        <v>517</v>
      </c>
      <c r="C42" s="377" t="s">
        <v>376</v>
      </c>
      <c r="D42" s="377" t="s">
        <v>133</v>
      </c>
      <c r="E42" s="359"/>
      <c r="F42" s="365"/>
      <c r="G42" s="365"/>
    </row>
    <row r="43" spans="1:7" ht="45" x14ac:dyDescent="0.25">
      <c r="A43" s="388" t="s">
        <v>258</v>
      </c>
      <c r="B43" s="389" t="s">
        <v>518</v>
      </c>
      <c r="C43" s="377" t="s">
        <v>376</v>
      </c>
      <c r="D43" s="377" t="s">
        <v>133</v>
      </c>
      <c r="E43" s="359"/>
      <c r="F43" s="365"/>
      <c r="G43" s="365"/>
    </row>
    <row r="44" spans="1:7" ht="30" x14ac:dyDescent="0.25">
      <c r="A44" s="388" t="s">
        <v>258</v>
      </c>
      <c r="B44" s="389" t="s">
        <v>519</v>
      </c>
      <c r="C44" s="377" t="s">
        <v>376</v>
      </c>
      <c r="D44" s="377" t="s">
        <v>133</v>
      </c>
      <c r="E44" s="359"/>
      <c r="F44" s="365"/>
      <c r="G44" s="365"/>
    </row>
    <row r="45" spans="1:7" ht="45" x14ac:dyDescent="0.25">
      <c r="A45" s="388" t="s">
        <v>258</v>
      </c>
      <c r="B45" s="389" t="s">
        <v>502</v>
      </c>
      <c r="C45" s="377" t="s">
        <v>376</v>
      </c>
      <c r="D45" s="377" t="s">
        <v>504</v>
      </c>
      <c r="E45" s="359"/>
      <c r="F45" s="365"/>
      <c r="G45" s="365"/>
    </row>
    <row r="46" spans="1:7" ht="75" x14ac:dyDescent="0.25">
      <c r="A46" s="388" t="s">
        <v>258</v>
      </c>
      <c r="B46" s="389" t="s">
        <v>505</v>
      </c>
      <c r="C46" s="377" t="s">
        <v>376</v>
      </c>
      <c r="D46" s="377" t="s">
        <v>133</v>
      </c>
      <c r="E46" s="359"/>
      <c r="F46" s="365"/>
      <c r="G46" s="365"/>
    </row>
    <row r="47" spans="1:7" ht="45" x14ac:dyDescent="0.25">
      <c r="A47" s="388" t="s">
        <v>258</v>
      </c>
      <c r="B47" s="389" t="s">
        <v>520</v>
      </c>
      <c r="C47" s="377" t="s">
        <v>376</v>
      </c>
      <c r="D47" s="377" t="s">
        <v>133</v>
      </c>
      <c r="E47" s="359"/>
      <c r="F47" s="365"/>
      <c r="G47" s="365"/>
    </row>
    <row r="48" spans="1:7" ht="60" x14ac:dyDescent="0.25">
      <c r="A48" s="388" t="s">
        <v>258</v>
      </c>
      <c r="B48" s="389" t="s">
        <v>521</v>
      </c>
      <c r="C48" s="377" t="s">
        <v>376</v>
      </c>
      <c r="D48" s="377" t="s">
        <v>133</v>
      </c>
      <c r="E48" s="359"/>
      <c r="F48" s="365"/>
      <c r="G48" s="365"/>
    </row>
    <row r="49" spans="1:20" ht="75" x14ac:dyDescent="0.25">
      <c r="A49" s="388" t="s">
        <v>258</v>
      </c>
      <c r="B49" s="389" t="s">
        <v>522</v>
      </c>
      <c r="C49" s="377" t="s">
        <v>376</v>
      </c>
      <c r="D49" s="377" t="s">
        <v>133</v>
      </c>
      <c r="E49" s="359"/>
      <c r="F49" s="365"/>
      <c r="G49" s="365"/>
      <c r="H49" s="365"/>
      <c r="I49" s="365"/>
      <c r="J49" s="365"/>
      <c r="K49" s="365"/>
      <c r="L49" s="365"/>
      <c r="M49" s="365"/>
      <c r="N49" s="365"/>
      <c r="O49" s="365"/>
      <c r="P49" s="365"/>
      <c r="Q49" s="365"/>
      <c r="R49" s="365"/>
      <c r="S49" s="365"/>
      <c r="T49" s="365"/>
    </row>
    <row r="50" spans="1:20" ht="45" x14ac:dyDescent="0.25">
      <c r="A50" s="388" t="s">
        <v>258</v>
      </c>
      <c r="B50" s="389" t="s">
        <v>510</v>
      </c>
      <c r="C50" s="377" t="s">
        <v>376</v>
      </c>
      <c r="D50" s="377" t="s">
        <v>133</v>
      </c>
      <c r="E50" s="359"/>
      <c r="F50" s="365"/>
      <c r="G50" s="365"/>
      <c r="H50" s="365"/>
      <c r="I50" s="365"/>
      <c r="J50" s="365"/>
      <c r="K50" s="365"/>
      <c r="L50" s="365"/>
      <c r="M50" s="365"/>
      <c r="N50" s="365"/>
      <c r="O50" s="365"/>
      <c r="P50" s="365"/>
      <c r="Q50" s="365"/>
      <c r="R50" s="365"/>
      <c r="S50" s="365"/>
      <c r="T50" s="365"/>
    </row>
    <row r="51" spans="1:20" ht="75" x14ac:dyDescent="0.25">
      <c r="A51" s="388" t="s">
        <v>258</v>
      </c>
      <c r="B51" s="389" t="s">
        <v>523</v>
      </c>
      <c r="C51" s="377" t="s">
        <v>376</v>
      </c>
      <c r="D51" s="377" t="s">
        <v>384</v>
      </c>
      <c r="E51" s="359"/>
      <c r="F51" s="365"/>
      <c r="G51" s="365"/>
      <c r="H51" s="365"/>
      <c r="I51" s="365"/>
      <c r="J51" s="365"/>
      <c r="K51" s="365"/>
      <c r="L51" s="365"/>
      <c r="M51" s="365"/>
      <c r="N51" s="365"/>
      <c r="O51" s="365"/>
      <c r="P51" s="365"/>
      <c r="Q51" s="365"/>
      <c r="R51" s="365"/>
      <c r="S51" s="365"/>
      <c r="T51" s="365"/>
    </row>
    <row r="52" spans="1:20" ht="30" x14ac:dyDescent="0.25">
      <c r="A52" s="388" t="s">
        <v>258</v>
      </c>
      <c r="B52" s="389" t="s">
        <v>524</v>
      </c>
      <c r="C52" s="377" t="s">
        <v>376</v>
      </c>
      <c r="D52" s="377" t="s">
        <v>133</v>
      </c>
      <c r="E52" s="359"/>
      <c r="F52" s="365"/>
      <c r="G52" s="365"/>
      <c r="H52" s="365"/>
      <c r="I52" s="365"/>
      <c r="J52" s="365"/>
      <c r="K52" s="365"/>
      <c r="L52" s="365"/>
      <c r="M52" s="365"/>
      <c r="N52" s="365"/>
      <c r="O52" s="365"/>
      <c r="P52" s="365"/>
      <c r="Q52" s="365"/>
      <c r="R52" s="365"/>
      <c r="S52" s="365"/>
      <c r="T52" s="365"/>
    </row>
    <row r="53" spans="1:20" ht="60" x14ac:dyDescent="0.25">
      <c r="A53" s="388" t="s">
        <v>258</v>
      </c>
      <c r="B53" s="389" t="s">
        <v>511</v>
      </c>
      <c r="C53" s="377" t="s">
        <v>376</v>
      </c>
      <c r="D53" s="377" t="s">
        <v>133</v>
      </c>
      <c r="E53" s="359"/>
      <c r="F53" s="365"/>
      <c r="G53" s="365"/>
      <c r="H53" s="365"/>
      <c r="I53" s="365"/>
      <c r="J53" s="365"/>
      <c r="K53" s="365"/>
      <c r="L53" s="365"/>
      <c r="M53" s="365"/>
      <c r="N53" s="365"/>
      <c r="O53" s="365"/>
      <c r="P53" s="365"/>
      <c r="Q53" s="365"/>
      <c r="R53" s="365"/>
      <c r="S53" s="365"/>
      <c r="T53" s="365"/>
    </row>
    <row r="54" spans="1:20" ht="75" x14ac:dyDescent="0.25">
      <c r="A54" s="388" t="s">
        <v>258</v>
      </c>
      <c r="B54" s="389" t="s">
        <v>525</v>
      </c>
      <c r="C54" s="377" t="s">
        <v>376</v>
      </c>
      <c r="D54" s="377" t="s">
        <v>133</v>
      </c>
      <c r="E54" s="359"/>
      <c r="F54" s="365"/>
      <c r="G54" s="365"/>
      <c r="H54" s="365"/>
      <c r="I54" s="365"/>
      <c r="J54" s="365"/>
      <c r="K54" s="365"/>
      <c r="L54" s="365"/>
      <c r="M54" s="365"/>
      <c r="N54" s="365"/>
      <c r="O54" s="365"/>
      <c r="P54" s="365"/>
      <c r="Q54" s="365"/>
      <c r="R54" s="365"/>
      <c r="S54" s="365"/>
      <c r="T54" s="365"/>
    </row>
    <row r="55" spans="1:20" ht="60" x14ac:dyDescent="0.25">
      <c r="A55" s="388" t="s">
        <v>258</v>
      </c>
      <c r="B55" s="389" t="s">
        <v>512</v>
      </c>
      <c r="C55" s="377" t="s">
        <v>376</v>
      </c>
      <c r="D55" s="377" t="s">
        <v>133</v>
      </c>
      <c r="E55" s="359"/>
      <c r="F55" s="365"/>
      <c r="G55" s="365"/>
      <c r="H55" s="365"/>
      <c r="I55" s="365"/>
      <c r="J55" s="365"/>
      <c r="K55" s="365"/>
      <c r="L55" s="365"/>
      <c r="M55" s="365"/>
      <c r="N55" s="365"/>
      <c r="O55" s="365"/>
      <c r="P55" s="365"/>
      <c r="Q55" s="365"/>
      <c r="R55" s="365"/>
      <c r="S55" s="365"/>
      <c r="T55" s="365"/>
    </row>
    <row r="56" spans="1:20" ht="45" x14ac:dyDescent="0.25">
      <c r="A56" s="388" t="s">
        <v>258</v>
      </c>
      <c r="B56" s="389" t="s">
        <v>526</v>
      </c>
      <c r="C56" s="377" t="s">
        <v>376</v>
      </c>
      <c r="D56" s="377" t="s">
        <v>133</v>
      </c>
      <c r="E56" s="359"/>
      <c r="F56" s="365"/>
      <c r="G56" s="365"/>
      <c r="H56" s="365"/>
      <c r="I56" s="365"/>
      <c r="J56" s="365"/>
      <c r="K56" s="365"/>
      <c r="L56" s="365"/>
      <c r="M56" s="365"/>
      <c r="N56" s="365"/>
      <c r="O56" s="365"/>
      <c r="P56" s="365"/>
      <c r="Q56" s="365"/>
      <c r="R56" s="365"/>
      <c r="S56" s="365"/>
      <c r="T56" s="365"/>
    </row>
    <row r="57" spans="1:20" ht="60" x14ac:dyDescent="0.25">
      <c r="A57" s="388" t="s">
        <v>258</v>
      </c>
      <c r="B57" s="389" t="s">
        <v>527</v>
      </c>
      <c r="C57" s="377" t="s">
        <v>376</v>
      </c>
      <c r="D57" s="377" t="s">
        <v>133</v>
      </c>
      <c r="E57" s="359"/>
      <c r="F57" s="365"/>
      <c r="G57" s="365"/>
      <c r="H57" s="365"/>
      <c r="I57" s="365"/>
      <c r="J57" s="365"/>
      <c r="K57" s="365"/>
      <c r="L57" s="365"/>
      <c r="M57" s="365"/>
      <c r="N57" s="365"/>
      <c r="O57" s="365"/>
      <c r="P57" s="365"/>
      <c r="Q57" s="365"/>
      <c r="R57" s="365"/>
      <c r="S57" s="365"/>
      <c r="T57" s="365"/>
    </row>
    <row r="58" spans="1:20" x14ac:dyDescent="0.25">
      <c r="A58" s="66" t="s">
        <v>280</v>
      </c>
      <c r="B58" s="194" t="s">
        <v>248</v>
      </c>
      <c r="C58" s="195"/>
      <c r="D58" s="196"/>
      <c r="E58" s="197"/>
      <c r="F58" s="197"/>
      <c r="G58" s="197"/>
      <c r="H58" s="197"/>
      <c r="I58" s="197"/>
      <c r="J58" s="197"/>
      <c r="K58" s="197"/>
      <c r="L58" s="197"/>
      <c r="M58" s="197"/>
      <c r="N58" s="197"/>
      <c r="O58" s="197"/>
      <c r="P58" s="197"/>
      <c r="Q58" s="197"/>
      <c r="R58" s="197"/>
      <c r="S58" s="365"/>
      <c r="T58" s="365"/>
    </row>
    <row r="59" spans="1:20" x14ac:dyDescent="0.25">
      <c r="A59" s="80" t="s">
        <v>280</v>
      </c>
      <c r="B59" s="138" t="s">
        <v>133</v>
      </c>
      <c r="C59" s="198"/>
      <c r="D59" s="197"/>
      <c r="E59" s="197"/>
      <c r="F59" s="197"/>
      <c r="G59" s="197"/>
      <c r="H59" s="197"/>
      <c r="I59" s="197"/>
      <c r="J59" s="197"/>
      <c r="K59" s="197"/>
      <c r="L59" s="197"/>
      <c r="M59" s="197"/>
      <c r="N59" s="197"/>
      <c r="O59" s="197"/>
      <c r="P59" s="197"/>
      <c r="Q59" s="197"/>
      <c r="R59" s="197"/>
      <c r="S59" s="365"/>
      <c r="T59" s="365"/>
    </row>
    <row r="60" spans="1:20" x14ac:dyDescent="0.25">
      <c r="A60" s="45" t="s">
        <v>282</v>
      </c>
      <c r="B60" s="65" t="s">
        <v>283</v>
      </c>
      <c r="C60" s="75" t="s">
        <v>284</v>
      </c>
      <c r="D60" s="75" t="s">
        <v>285</v>
      </c>
      <c r="E60" s="392" t="s">
        <v>286</v>
      </c>
      <c r="F60" s="65" t="s">
        <v>232</v>
      </c>
      <c r="G60" s="65" t="s">
        <v>233</v>
      </c>
      <c r="H60" s="75" t="s">
        <v>287</v>
      </c>
      <c r="I60" s="75" t="s">
        <v>288</v>
      </c>
      <c r="J60" s="75" t="s">
        <v>206</v>
      </c>
      <c r="K60" s="75" t="s">
        <v>289</v>
      </c>
      <c r="L60" s="75" t="s">
        <v>290</v>
      </c>
      <c r="M60" s="75" t="s">
        <v>291</v>
      </c>
      <c r="N60" s="75" t="s">
        <v>292</v>
      </c>
      <c r="O60" s="75" t="s">
        <v>112</v>
      </c>
      <c r="P60" s="75" t="s">
        <v>293</v>
      </c>
      <c r="Q60" s="75" t="s">
        <v>294</v>
      </c>
      <c r="R60" s="75" t="s">
        <v>295</v>
      </c>
      <c r="S60" s="75" t="s">
        <v>296</v>
      </c>
      <c r="T60" s="76" t="s">
        <v>216</v>
      </c>
    </row>
    <row r="61" spans="1:20" ht="45" x14ac:dyDescent="0.25">
      <c r="A61" s="48" t="s">
        <v>282</v>
      </c>
      <c r="B61" s="137" t="s">
        <v>388</v>
      </c>
      <c r="C61" s="110" t="s">
        <v>133</v>
      </c>
      <c r="D61" s="44">
        <v>1</v>
      </c>
      <c r="E61" s="41" t="s">
        <v>528</v>
      </c>
      <c r="F61" s="377" t="s">
        <v>133</v>
      </c>
      <c r="G61" s="377" t="s">
        <v>133</v>
      </c>
      <c r="H61" s="44" t="s">
        <v>133</v>
      </c>
      <c r="I61" s="44">
        <v>1</v>
      </c>
      <c r="J61" s="44" t="s">
        <v>35</v>
      </c>
      <c r="K61" s="44" t="s">
        <v>133</v>
      </c>
      <c r="L61" s="44" t="s">
        <v>133</v>
      </c>
      <c r="M61" s="44" t="s">
        <v>470</v>
      </c>
      <c r="N61" s="44" t="s">
        <v>133</v>
      </c>
      <c r="O61" s="44" t="s">
        <v>133</v>
      </c>
      <c r="P61" s="44" t="s">
        <v>133</v>
      </c>
      <c r="Q61" s="44" t="s">
        <v>133</v>
      </c>
      <c r="R61" s="44" t="s">
        <v>133</v>
      </c>
      <c r="S61" s="44" t="s">
        <v>133</v>
      </c>
      <c r="T61" s="44" t="s">
        <v>133</v>
      </c>
    </row>
    <row r="62" spans="1:20" x14ac:dyDescent="0.25">
      <c r="A62" s="45" t="s">
        <v>297</v>
      </c>
      <c r="B62" s="373" t="s">
        <v>298</v>
      </c>
      <c r="C62" s="195"/>
      <c r="D62" s="365"/>
      <c r="E62" s="365"/>
      <c r="F62" s="365"/>
      <c r="G62" s="365"/>
      <c r="H62" s="365"/>
      <c r="I62" s="365"/>
      <c r="J62" s="365"/>
      <c r="K62" s="365"/>
      <c r="L62" s="365"/>
      <c r="M62" s="365"/>
      <c r="N62" s="365"/>
      <c r="O62" s="365"/>
      <c r="P62" s="365"/>
      <c r="Q62" s="365"/>
      <c r="R62" s="365"/>
      <c r="S62" s="365"/>
      <c r="T62" s="365"/>
    </row>
    <row r="63" spans="1:20" x14ac:dyDescent="0.25">
      <c r="A63" s="48" t="s">
        <v>297</v>
      </c>
      <c r="B63" s="377" t="s">
        <v>221</v>
      </c>
      <c r="C63" s="198"/>
      <c r="D63" s="365"/>
      <c r="E63" s="365"/>
      <c r="F63" s="365"/>
      <c r="G63" s="365"/>
      <c r="H63" s="365"/>
      <c r="I63" s="365"/>
      <c r="J63" s="365"/>
      <c r="K63" s="365"/>
      <c r="L63" s="365"/>
      <c r="M63" s="365"/>
      <c r="N63" s="365"/>
      <c r="O63" s="365"/>
      <c r="P63" s="365"/>
      <c r="Q63" s="365"/>
      <c r="R63" s="365"/>
      <c r="S63" s="365"/>
      <c r="T63" s="365"/>
    </row>
    <row r="64" spans="1:20" ht="25.5" x14ac:dyDescent="0.25">
      <c r="A64" s="45" t="s">
        <v>299</v>
      </c>
      <c r="B64" s="373" t="s">
        <v>289</v>
      </c>
      <c r="C64" s="373" t="s">
        <v>290</v>
      </c>
      <c r="D64" s="359"/>
      <c r="E64" s="365"/>
      <c r="F64" s="365"/>
      <c r="G64" s="365"/>
      <c r="H64" s="365"/>
      <c r="I64" s="365"/>
      <c r="J64" s="365"/>
      <c r="K64" s="365"/>
      <c r="L64" s="365"/>
      <c r="M64" s="365"/>
      <c r="N64" s="365"/>
      <c r="O64" s="365"/>
      <c r="P64" s="365"/>
      <c r="Q64" s="365"/>
      <c r="R64" s="365"/>
      <c r="S64" s="365"/>
      <c r="T64" s="365"/>
    </row>
    <row r="65" spans="1:12" ht="25.5" x14ac:dyDescent="0.25">
      <c r="A65" s="48" t="s">
        <v>299</v>
      </c>
      <c r="B65" s="393">
        <v>45108</v>
      </c>
      <c r="C65" s="393">
        <v>45473</v>
      </c>
      <c r="D65" s="359"/>
      <c r="E65" s="365"/>
      <c r="F65" s="365"/>
      <c r="G65" s="365"/>
      <c r="H65" s="365"/>
      <c r="I65" s="365"/>
      <c r="J65" s="365"/>
      <c r="K65" s="365"/>
      <c r="L65" s="365"/>
    </row>
    <row r="66" spans="1:12" x14ac:dyDescent="0.25">
      <c r="A66" s="381"/>
      <c r="B66" s="394"/>
      <c r="C66" s="365"/>
      <c r="D66" s="365"/>
      <c r="E66" s="365"/>
      <c r="F66" s="365"/>
      <c r="G66" s="365"/>
      <c r="H66" s="365"/>
      <c r="I66" s="365"/>
      <c r="J66" s="365"/>
      <c r="K66" s="365"/>
      <c r="L66" s="365"/>
    </row>
    <row r="67" spans="1:12" x14ac:dyDescent="0.25">
      <c r="A67" s="61" t="s">
        <v>229</v>
      </c>
      <c r="B67" s="362" t="s">
        <v>89</v>
      </c>
      <c r="C67" s="384"/>
      <c r="D67" s="381"/>
      <c r="E67" s="381"/>
      <c r="F67" s="381"/>
      <c r="G67" s="365"/>
      <c r="H67" s="365"/>
      <c r="I67" s="365"/>
      <c r="J67" s="365"/>
      <c r="K67" s="365"/>
      <c r="L67" s="365"/>
    </row>
    <row r="68" spans="1:12" ht="22.5" x14ac:dyDescent="0.25">
      <c r="A68" s="45" t="s">
        <v>35</v>
      </c>
      <c r="B68" s="373" t="s">
        <v>230</v>
      </c>
      <c r="C68" s="373" t="s">
        <v>102</v>
      </c>
      <c r="D68" s="373" t="s">
        <v>103</v>
      </c>
      <c r="E68" s="373" t="s">
        <v>104</v>
      </c>
      <c r="F68" s="373" t="s">
        <v>231</v>
      </c>
      <c r="G68" s="65" t="s">
        <v>232</v>
      </c>
      <c r="H68" s="65" t="s">
        <v>233</v>
      </c>
      <c r="I68" s="365"/>
      <c r="J68" s="365"/>
      <c r="K68" s="365"/>
      <c r="L68" s="365"/>
    </row>
    <row r="69" spans="1:12" x14ac:dyDescent="0.25">
      <c r="A69" s="48" t="s">
        <v>35</v>
      </c>
      <c r="B69" s="377" t="s">
        <v>133</v>
      </c>
      <c r="C69" s="377" t="s">
        <v>133</v>
      </c>
      <c r="D69" s="377" t="s">
        <v>133</v>
      </c>
      <c r="E69" s="377" t="s">
        <v>133</v>
      </c>
      <c r="F69" s="377" t="s">
        <v>133</v>
      </c>
      <c r="G69" s="377" t="s">
        <v>133</v>
      </c>
      <c r="H69" s="377" t="s">
        <v>133</v>
      </c>
      <c r="I69" s="365"/>
      <c r="J69" s="365"/>
      <c r="K69" s="365"/>
      <c r="L69" s="365"/>
    </row>
    <row r="70" spans="1:12" ht="22.5" x14ac:dyDescent="0.25">
      <c r="A70" s="66" t="s">
        <v>236</v>
      </c>
      <c r="B70" s="373" t="s">
        <v>237</v>
      </c>
      <c r="C70" s="373" t="s">
        <v>238</v>
      </c>
      <c r="D70" s="373" t="s">
        <v>239</v>
      </c>
      <c r="E70" s="53" t="s">
        <v>240</v>
      </c>
      <c r="F70" s="373" t="s">
        <v>241</v>
      </c>
      <c r="G70" s="373" t="s">
        <v>106</v>
      </c>
      <c r="H70" s="373" t="s">
        <v>107</v>
      </c>
      <c r="I70" s="373" t="s">
        <v>108</v>
      </c>
      <c r="J70" s="127" t="s">
        <v>242</v>
      </c>
      <c r="K70" s="65" t="s">
        <v>232</v>
      </c>
      <c r="L70" s="65" t="s">
        <v>233</v>
      </c>
    </row>
    <row r="71" spans="1:12" x14ac:dyDescent="0.25">
      <c r="A71" s="59" t="s">
        <v>236</v>
      </c>
      <c r="B71" s="377" t="s">
        <v>255</v>
      </c>
      <c r="C71" s="377" t="s">
        <v>133</v>
      </c>
      <c r="D71" s="377" t="s">
        <v>133</v>
      </c>
      <c r="E71" s="129" t="s">
        <v>133</v>
      </c>
      <c r="F71" s="377" t="s">
        <v>367</v>
      </c>
      <c r="G71" s="377" t="s">
        <v>368</v>
      </c>
      <c r="H71" s="377" t="s">
        <v>368</v>
      </c>
      <c r="I71" s="377" t="s">
        <v>133</v>
      </c>
      <c r="J71" s="129" t="s">
        <v>133</v>
      </c>
      <c r="K71" s="377" t="s">
        <v>133</v>
      </c>
      <c r="L71" s="377" t="s">
        <v>133</v>
      </c>
    </row>
    <row r="72" spans="1:12" ht="22.5" x14ac:dyDescent="0.25">
      <c r="A72" s="379" t="s">
        <v>246</v>
      </c>
      <c r="B72" s="370" t="s">
        <v>237</v>
      </c>
      <c r="C72" s="373" t="s">
        <v>238</v>
      </c>
      <c r="D72" s="373" t="s">
        <v>241</v>
      </c>
      <c r="E72" s="65" t="s">
        <v>232</v>
      </c>
      <c r="F72" s="65" t="s">
        <v>233</v>
      </c>
      <c r="G72" s="365"/>
      <c r="H72" s="365"/>
      <c r="I72" s="365"/>
      <c r="J72" s="365"/>
      <c r="K72" s="365"/>
      <c r="L72" s="365"/>
    </row>
    <row r="73" spans="1:12" x14ac:dyDescent="0.25">
      <c r="A73" s="385" t="s">
        <v>246</v>
      </c>
      <c r="B73" s="371" t="s">
        <v>133</v>
      </c>
      <c r="C73" s="377" t="s">
        <v>133</v>
      </c>
      <c r="D73" s="377" t="s">
        <v>133</v>
      </c>
      <c r="E73" s="377" t="s">
        <v>133</v>
      </c>
      <c r="F73" s="377" t="s">
        <v>133</v>
      </c>
      <c r="G73" s="365"/>
      <c r="H73" s="365"/>
      <c r="I73" s="365"/>
      <c r="J73" s="365"/>
      <c r="K73" s="365"/>
      <c r="L73" s="365"/>
    </row>
    <row r="74" spans="1:12" ht="22.5" x14ac:dyDescent="0.25">
      <c r="A74" s="379" t="s">
        <v>247</v>
      </c>
      <c r="B74" s="370" t="s">
        <v>248</v>
      </c>
      <c r="C74" s="373" t="s">
        <v>249</v>
      </c>
      <c r="D74" s="373" t="s">
        <v>250</v>
      </c>
      <c r="E74" s="373" t="s">
        <v>251</v>
      </c>
      <c r="F74" s="386" t="s">
        <v>252</v>
      </c>
      <c r="G74" s="387" t="s">
        <v>253</v>
      </c>
      <c r="H74" s="365"/>
      <c r="I74" s="365"/>
      <c r="J74" s="365"/>
      <c r="K74" s="365"/>
      <c r="L74" s="365"/>
    </row>
    <row r="75" spans="1:12" ht="45" x14ac:dyDescent="0.25">
      <c r="A75" s="388" t="s">
        <v>247</v>
      </c>
      <c r="B75" s="389" t="s">
        <v>502</v>
      </c>
      <c r="C75" s="377" t="s">
        <v>503</v>
      </c>
      <c r="D75" s="390" t="s">
        <v>504</v>
      </c>
      <c r="E75" s="391" t="s">
        <v>133</v>
      </c>
      <c r="F75" s="391">
        <v>0.2</v>
      </c>
      <c r="G75" s="377" t="s">
        <v>243</v>
      </c>
      <c r="H75" s="365"/>
      <c r="I75" s="365"/>
      <c r="J75" s="365"/>
      <c r="K75" s="365"/>
      <c r="L75" s="365"/>
    </row>
    <row r="76" spans="1:12" ht="75" x14ac:dyDescent="0.25">
      <c r="A76" s="388" t="s">
        <v>247</v>
      </c>
      <c r="B76" s="389" t="s">
        <v>505</v>
      </c>
      <c r="C76" s="377" t="s">
        <v>384</v>
      </c>
      <c r="D76" s="390" t="s">
        <v>133</v>
      </c>
      <c r="E76" s="391" t="s">
        <v>506</v>
      </c>
      <c r="F76" s="391">
        <v>0.5</v>
      </c>
      <c r="G76" s="377" t="s">
        <v>243</v>
      </c>
      <c r="H76" s="365"/>
      <c r="I76" s="365"/>
      <c r="J76" s="365"/>
      <c r="K76" s="365"/>
      <c r="L76" s="365"/>
    </row>
    <row r="77" spans="1:12" ht="75" x14ac:dyDescent="0.25">
      <c r="A77" s="388" t="s">
        <v>247</v>
      </c>
      <c r="B77" s="389" t="s">
        <v>505</v>
      </c>
      <c r="C77" s="377" t="s">
        <v>235</v>
      </c>
      <c r="D77" s="390" t="s">
        <v>133</v>
      </c>
      <c r="E77" s="391" t="s">
        <v>507</v>
      </c>
      <c r="F77" s="391">
        <v>0.5</v>
      </c>
      <c r="G77" s="377" t="s">
        <v>243</v>
      </c>
      <c r="H77" s="365"/>
      <c r="I77" s="365"/>
      <c r="J77" s="365"/>
      <c r="K77" s="365"/>
      <c r="L77" s="365"/>
    </row>
    <row r="78" spans="1:12" ht="75" x14ac:dyDescent="0.25">
      <c r="A78" s="388" t="s">
        <v>247</v>
      </c>
      <c r="B78" s="389" t="s">
        <v>505</v>
      </c>
      <c r="C78" s="377" t="s">
        <v>235</v>
      </c>
      <c r="D78" s="390" t="s">
        <v>133</v>
      </c>
      <c r="E78" s="391" t="s">
        <v>508</v>
      </c>
      <c r="F78" s="391">
        <v>0.5</v>
      </c>
      <c r="G78" s="377" t="s">
        <v>243</v>
      </c>
      <c r="H78" s="365"/>
      <c r="I78" s="365"/>
      <c r="J78" s="365"/>
      <c r="K78" s="365"/>
      <c r="L78" s="365"/>
    </row>
    <row r="79" spans="1:12" ht="75" x14ac:dyDescent="0.25">
      <c r="A79" s="388" t="s">
        <v>247</v>
      </c>
      <c r="B79" s="389" t="s">
        <v>505</v>
      </c>
      <c r="C79" s="377" t="s">
        <v>235</v>
      </c>
      <c r="D79" s="390" t="s">
        <v>133</v>
      </c>
      <c r="E79" s="391" t="s">
        <v>509</v>
      </c>
      <c r="F79" s="391">
        <v>0.5</v>
      </c>
      <c r="G79" s="377" t="s">
        <v>243</v>
      </c>
      <c r="H79" s="365"/>
      <c r="I79" s="365"/>
      <c r="J79" s="365"/>
      <c r="K79" s="365"/>
      <c r="L79" s="365"/>
    </row>
    <row r="80" spans="1:12" ht="45" x14ac:dyDescent="0.25">
      <c r="A80" s="388" t="s">
        <v>247</v>
      </c>
      <c r="B80" s="389" t="s">
        <v>510</v>
      </c>
      <c r="C80" s="377" t="s">
        <v>235</v>
      </c>
      <c r="D80" s="390" t="s">
        <v>384</v>
      </c>
      <c r="E80" s="391" t="s">
        <v>508</v>
      </c>
      <c r="F80" s="391">
        <v>0.25</v>
      </c>
      <c r="G80" s="377" t="s">
        <v>243</v>
      </c>
      <c r="H80" s="365"/>
      <c r="I80" s="365"/>
      <c r="J80" s="365"/>
      <c r="K80" s="365"/>
      <c r="L80" s="365"/>
    </row>
    <row r="81" spans="1:7" ht="45" x14ac:dyDescent="0.25">
      <c r="A81" s="388" t="s">
        <v>247</v>
      </c>
      <c r="B81" s="389" t="s">
        <v>510</v>
      </c>
      <c r="C81" s="377" t="s">
        <v>235</v>
      </c>
      <c r="D81" s="390" t="s">
        <v>133</v>
      </c>
      <c r="E81" s="391" t="s">
        <v>508</v>
      </c>
      <c r="F81" s="391">
        <v>0.5</v>
      </c>
      <c r="G81" s="377" t="s">
        <v>243</v>
      </c>
    </row>
    <row r="82" spans="1:7" ht="45" x14ac:dyDescent="0.25">
      <c r="A82" s="388" t="s">
        <v>247</v>
      </c>
      <c r="B82" s="389" t="s">
        <v>510</v>
      </c>
      <c r="C82" s="377" t="s">
        <v>235</v>
      </c>
      <c r="D82" s="390" t="s">
        <v>384</v>
      </c>
      <c r="E82" s="391" t="s">
        <v>506</v>
      </c>
      <c r="F82" s="391">
        <v>0.25</v>
      </c>
      <c r="G82" s="377" t="s">
        <v>243</v>
      </c>
    </row>
    <row r="83" spans="1:7" ht="45" x14ac:dyDescent="0.25">
      <c r="A83" s="388" t="s">
        <v>247</v>
      </c>
      <c r="B83" s="389" t="s">
        <v>510</v>
      </c>
      <c r="C83" s="377" t="s">
        <v>384</v>
      </c>
      <c r="D83" s="390" t="s">
        <v>133</v>
      </c>
      <c r="E83" s="391" t="s">
        <v>506</v>
      </c>
      <c r="F83" s="391">
        <v>0.5</v>
      </c>
      <c r="G83" s="377" t="s">
        <v>243</v>
      </c>
    </row>
    <row r="84" spans="1:7" ht="60" x14ac:dyDescent="0.25">
      <c r="A84" s="388" t="s">
        <v>247</v>
      </c>
      <c r="B84" s="389" t="s">
        <v>511</v>
      </c>
      <c r="C84" s="377" t="s">
        <v>235</v>
      </c>
      <c r="D84" s="390" t="s">
        <v>133</v>
      </c>
      <c r="E84" s="391" t="s">
        <v>133</v>
      </c>
      <c r="F84" s="391">
        <v>0.5</v>
      </c>
      <c r="G84" s="377" t="s">
        <v>243</v>
      </c>
    </row>
    <row r="85" spans="1:7" ht="75" x14ac:dyDescent="0.25">
      <c r="A85" s="388" t="s">
        <v>247</v>
      </c>
      <c r="B85" s="389" t="s">
        <v>525</v>
      </c>
      <c r="C85" s="377" t="s">
        <v>265</v>
      </c>
      <c r="D85" s="390" t="s">
        <v>133</v>
      </c>
      <c r="E85" s="391" t="s">
        <v>133</v>
      </c>
      <c r="F85" s="391">
        <v>0.5</v>
      </c>
      <c r="G85" s="377" t="s">
        <v>243</v>
      </c>
    </row>
    <row r="86" spans="1:7" ht="60" x14ac:dyDescent="0.25">
      <c r="A86" s="388" t="s">
        <v>247</v>
      </c>
      <c r="B86" s="389" t="s">
        <v>512</v>
      </c>
      <c r="C86" s="377" t="s">
        <v>235</v>
      </c>
      <c r="D86" s="390" t="s">
        <v>133</v>
      </c>
      <c r="E86" s="391" t="s">
        <v>133</v>
      </c>
      <c r="F86" s="391">
        <v>0.5</v>
      </c>
      <c r="G86" s="377" t="s">
        <v>243</v>
      </c>
    </row>
    <row r="87" spans="1:7" ht="45" x14ac:dyDescent="0.25">
      <c r="A87" s="388" t="s">
        <v>247</v>
      </c>
      <c r="B87" s="389" t="s">
        <v>526</v>
      </c>
      <c r="C87" s="377" t="s">
        <v>529</v>
      </c>
      <c r="D87" s="390" t="s">
        <v>133</v>
      </c>
      <c r="E87" s="391" t="s">
        <v>133</v>
      </c>
      <c r="F87" s="391">
        <v>0.7</v>
      </c>
      <c r="G87" s="377" t="s">
        <v>243</v>
      </c>
    </row>
    <row r="88" spans="1:7" ht="60" x14ac:dyDescent="0.25">
      <c r="A88" s="388" t="s">
        <v>247</v>
      </c>
      <c r="B88" s="389" t="s">
        <v>527</v>
      </c>
      <c r="C88" s="377" t="s">
        <v>529</v>
      </c>
      <c r="D88" s="390" t="s">
        <v>133</v>
      </c>
      <c r="E88" s="391" t="s">
        <v>133</v>
      </c>
      <c r="F88" s="391">
        <v>0.5</v>
      </c>
      <c r="G88" s="377" t="s">
        <v>243</v>
      </c>
    </row>
    <row r="89" spans="1:7" ht="22.5" x14ac:dyDescent="0.25">
      <c r="A89" s="379" t="s">
        <v>258</v>
      </c>
      <c r="B89" s="373" t="s">
        <v>248</v>
      </c>
      <c r="C89" s="373" t="s">
        <v>249</v>
      </c>
      <c r="D89" s="373" t="s">
        <v>250</v>
      </c>
      <c r="E89" s="363"/>
      <c r="F89" s="364"/>
      <c r="G89" s="365"/>
    </row>
    <row r="90" spans="1:7" ht="45" x14ac:dyDescent="0.25">
      <c r="A90" s="388" t="s">
        <v>258</v>
      </c>
      <c r="B90" s="362" t="s">
        <v>513</v>
      </c>
      <c r="C90" s="377" t="s">
        <v>376</v>
      </c>
      <c r="D90" s="377" t="s">
        <v>133</v>
      </c>
      <c r="E90" s="359"/>
      <c r="F90" s="365"/>
      <c r="G90" s="365"/>
    </row>
    <row r="91" spans="1:7" ht="30" x14ac:dyDescent="0.25">
      <c r="A91" s="388" t="s">
        <v>258</v>
      </c>
      <c r="B91" s="362" t="s">
        <v>514</v>
      </c>
      <c r="C91" s="377" t="s">
        <v>376</v>
      </c>
      <c r="D91" s="377" t="s">
        <v>133</v>
      </c>
      <c r="E91" s="359"/>
      <c r="F91" s="365"/>
      <c r="G91" s="365"/>
    </row>
    <row r="92" spans="1:7" ht="30" x14ac:dyDescent="0.25">
      <c r="A92" s="388" t="s">
        <v>258</v>
      </c>
      <c r="B92" s="362" t="s">
        <v>515</v>
      </c>
      <c r="C92" s="377" t="s">
        <v>376</v>
      </c>
      <c r="D92" s="377" t="s">
        <v>133</v>
      </c>
      <c r="E92" s="359"/>
      <c r="F92" s="365"/>
      <c r="G92" s="365"/>
    </row>
    <row r="93" spans="1:7" ht="30" x14ac:dyDescent="0.25">
      <c r="A93" s="388" t="s">
        <v>258</v>
      </c>
      <c r="B93" s="362" t="s">
        <v>516</v>
      </c>
      <c r="C93" s="377" t="s">
        <v>376</v>
      </c>
      <c r="D93" s="377" t="s">
        <v>504</v>
      </c>
      <c r="E93" s="359"/>
      <c r="F93" s="365"/>
      <c r="G93" s="365"/>
    </row>
    <row r="94" spans="1:7" ht="45" x14ac:dyDescent="0.25">
      <c r="A94" s="388" t="s">
        <v>258</v>
      </c>
      <c r="B94" s="362" t="s">
        <v>517</v>
      </c>
      <c r="C94" s="377" t="s">
        <v>376</v>
      </c>
      <c r="D94" s="377" t="s">
        <v>133</v>
      </c>
      <c r="E94" s="359"/>
      <c r="F94" s="365"/>
      <c r="G94" s="365"/>
    </row>
    <row r="95" spans="1:7" ht="45" x14ac:dyDescent="0.25">
      <c r="A95" s="388" t="s">
        <v>258</v>
      </c>
      <c r="B95" s="362" t="s">
        <v>518</v>
      </c>
      <c r="C95" s="377" t="s">
        <v>376</v>
      </c>
      <c r="D95" s="377" t="s">
        <v>133</v>
      </c>
      <c r="E95" s="359"/>
      <c r="F95" s="365"/>
      <c r="G95" s="365"/>
    </row>
    <row r="96" spans="1:7" ht="30" x14ac:dyDescent="0.25">
      <c r="A96" s="388" t="s">
        <v>258</v>
      </c>
      <c r="B96" s="362" t="s">
        <v>519</v>
      </c>
      <c r="C96" s="377" t="s">
        <v>376</v>
      </c>
      <c r="D96" s="377" t="s">
        <v>133</v>
      </c>
      <c r="E96" s="359"/>
      <c r="F96" s="365"/>
      <c r="G96" s="365"/>
    </row>
    <row r="97" spans="1:18" ht="60" x14ac:dyDescent="0.25">
      <c r="A97" s="388" t="s">
        <v>258</v>
      </c>
      <c r="B97" s="362" t="s">
        <v>530</v>
      </c>
      <c r="C97" s="377" t="s">
        <v>531</v>
      </c>
      <c r="D97" s="377" t="s">
        <v>529</v>
      </c>
      <c r="E97" s="359"/>
      <c r="F97" s="365"/>
      <c r="G97" s="365"/>
      <c r="H97" s="365"/>
      <c r="I97" s="365"/>
      <c r="J97" s="365"/>
      <c r="K97" s="365"/>
      <c r="L97" s="365"/>
      <c r="M97" s="365"/>
      <c r="N97" s="365"/>
      <c r="O97" s="365"/>
      <c r="P97" s="365"/>
      <c r="Q97" s="365"/>
      <c r="R97" s="365"/>
    </row>
    <row r="98" spans="1:18" ht="45" x14ac:dyDescent="0.25">
      <c r="A98" s="388" t="s">
        <v>258</v>
      </c>
      <c r="B98" s="362" t="s">
        <v>502</v>
      </c>
      <c r="C98" s="377" t="s">
        <v>376</v>
      </c>
      <c r="D98" s="377" t="s">
        <v>504</v>
      </c>
      <c r="E98" s="359"/>
      <c r="F98" s="365"/>
      <c r="G98" s="365"/>
      <c r="H98" s="365"/>
      <c r="I98" s="365"/>
      <c r="J98" s="365"/>
      <c r="K98" s="365"/>
      <c r="L98" s="365"/>
      <c r="M98" s="365"/>
      <c r="N98" s="365"/>
      <c r="O98" s="365"/>
      <c r="P98" s="365"/>
      <c r="Q98" s="365"/>
      <c r="R98" s="365"/>
    </row>
    <row r="99" spans="1:18" ht="75" x14ac:dyDescent="0.25">
      <c r="A99" s="388" t="s">
        <v>258</v>
      </c>
      <c r="B99" s="362" t="s">
        <v>505</v>
      </c>
      <c r="C99" s="377" t="s">
        <v>376</v>
      </c>
      <c r="D99" s="377" t="s">
        <v>133</v>
      </c>
      <c r="E99" s="359"/>
      <c r="F99" s="365"/>
      <c r="G99" s="365"/>
      <c r="H99" s="365"/>
      <c r="I99" s="365"/>
      <c r="J99" s="365"/>
      <c r="K99" s="365"/>
      <c r="L99" s="365"/>
      <c r="M99" s="365"/>
      <c r="N99" s="365"/>
      <c r="O99" s="365"/>
      <c r="P99" s="365"/>
      <c r="Q99" s="365"/>
      <c r="R99" s="365"/>
    </row>
    <row r="100" spans="1:18" ht="45" x14ac:dyDescent="0.25">
      <c r="A100" s="388" t="s">
        <v>258</v>
      </c>
      <c r="B100" s="362" t="s">
        <v>520</v>
      </c>
      <c r="C100" s="377" t="s">
        <v>376</v>
      </c>
      <c r="D100" s="377" t="s">
        <v>133</v>
      </c>
      <c r="E100" s="359"/>
      <c r="F100" s="365"/>
      <c r="G100" s="365"/>
      <c r="H100" s="365"/>
      <c r="I100" s="365"/>
      <c r="J100" s="365"/>
      <c r="K100" s="365"/>
      <c r="L100" s="365"/>
      <c r="M100" s="365"/>
      <c r="N100" s="365"/>
      <c r="O100" s="365"/>
      <c r="P100" s="365"/>
      <c r="Q100" s="365"/>
      <c r="R100" s="365"/>
    </row>
    <row r="101" spans="1:18" ht="60" x14ac:dyDescent="0.25">
      <c r="A101" s="388" t="s">
        <v>258</v>
      </c>
      <c r="B101" s="362" t="s">
        <v>521</v>
      </c>
      <c r="C101" s="377" t="s">
        <v>376</v>
      </c>
      <c r="D101" s="377" t="s">
        <v>133</v>
      </c>
      <c r="E101" s="359"/>
      <c r="F101" s="365"/>
      <c r="G101" s="365"/>
      <c r="H101" s="365"/>
      <c r="I101" s="365"/>
      <c r="J101" s="365"/>
      <c r="K101" s="365"/>
      <c r="L101" s="365"/>
      <c r="M101" s="365"/>
      <c r="N101" s="365"/>
      <c r="O101" s="365"/>
      <c r="P101" s="365"/>
      <c r="Q101" s="365"/>
      <c r="R101" s="365"/>
    </row>
    <row r="102" spans="1:18" ht="75" x14ac:dyDescent="0.25">
      <c r="A102" s="388" t="s">
        <v>258</v>
      </c>
      <c r="B102" s="362" t="s">
        <v>522</v>
      </c>
      <c r="C102" s="377" t="s">
        <v>376</v>
      </c>
      <c r="D102" s="377" t="s">
        <v>133</v>
      </c>
      <c r="E102" s="359"/>
      <c r="F102" s="365"/>
      <c r="G102" s="365"/>
      <c r="H102" s="365"/>
      <c r="I102" s="365"/>
      <c r="J102" s="365"/>
      <c r="K102" s="365"/>
      <c r="L102" s="365"/>
      <c r="M102" s="365"/>
      <c r="N102" s="365"/>
      <c r="O102" s="365"/>
      <c r="P102" s="365"/>
      <c r="Q102" s="365"/>
      <c r="R102" s="365"/>
    </row>
    <row r="103" spans="1:18" ht="45" x14ac:dyDescent="0.25">
      <c r="A103" s="388" t="s">
        <v>258</v>
      </c>
      <c r="B103" s="389" t="s">
        <v>510</v>
      </c>
      <c r="C103" s="377" t="s">
        <v>376</v>
      </c>
      <c r="D103" s="377" t="s">
        <v>133</v>
      </c>
      <c r="E103" s="359"/>
      <c r="F103" s="365"/>
      <c r="G103" s="365"/>
      <c r="H103" s="365"/>
      <c r="I103" s="365"/>
      <c r="J103" s="365"/>
      <c r="K103" s="365"/>
      <c r="L103" s="365"/>
      <c r="M103" s="365"/>
      <c r="N103" s="365"/>
      <c r="O103" s="365"/>
      <c r="P103" s="365"/>
      <c r="Q103" s="365"/>
      <c r="R103" s="365"/>
    </row>
    <row r="104" spans="1:18" ht="75" x14ac:dyDescent="0.25">
      <c r="A104" s="388" t="s">
        <v>258</v>
      </c>
      <c r="B104" s="389" t="s">
        <v>523</v>
      </c>
      <c r="C104" s="377" t="s">
        <v>376</v>
      </c>
      <c r="D104" s="377" t="s">
        <v>384</v>
      </c>
      <c r="E104" s="359"/>
      <c r="F104" s="365"/>
      <c r="G104" s="365"/>
      <c r="H104" s="365"/>
      <c r="I104" s="365"/>
      <c r="J104" s="365"/>
      <c r="K104" s="365"/>
      <c r="L104" s="365"/>
      <c r="M104" s="365"/>
      <c r="N104" s="365"/>
      <c r="O104" s="365"/>
      <c r="P104" s="365"/>
      <c r="Q104" s="365"/>
      <c r="R104" s="365"/>
    </row>
    <row r="105" spans="1:18" ht="75" x14ac:dyDescent="0.25">
      <c r="A105" s="388" t="s">
        <v>258</v>
      </c>
      <c r="B105" s="389" t="s">
        <v>532</v>
      </c>
      <c r="C105" s="377" t="s">
        <v>531</v>
      </c>
      <c r="D105" s="377" t="s">
        <v>529</v>
      </c>
      <c r="E105" s="359"/>
      <c r="F105" s="365"/>
      <c r="G105" s="365"/>
      <c r="H105" s="365"/>
      <c r="I105" s="365"/>
      <c r="J105" s="365"/>
      <c r="K105" s="365"/>
      <c r="L105" s="365"/>
      <c r="M105" s="365"/>
      <c r="N105" s="365"/>
      <c r="O105" s="365"/>
      <c r="P105" s="365"/>
      <c r="Q105" s="365"/>
      <c r="R105" s="365"/>
    </row>
    <row r="106" spans="1:18" ht="30" x14ac:dyDescent="0.25">
      <c r="A106" s="388" t="s">
        <v>258</v>
      </c>
      <c r="B106" s="389" t="s">
        <v>524</v>
      </c>
      <c r="C106" s="377" t="s">
        <v>376</v>
      </c>
      <c r="D106" s="377" t="s">
        <v>133</v>
      </c>
      <c r="E106" s="359"/>
      <c r="F106" s="365"/>
      <c r="G106" s="365"/>
      <c r="H106" s="365"/>
      <c r="I106" s="365"/>
      <c r="J106" s="365"/>
      <c r="K106" s="365"/>
      <c r="L106" s="365"/>
      <c r="M106" s="365"/>
      <c r="N106" s="365"/>
      <c r="O106" s="365"/>
      <c r="P106" s="365"/>
      <c r="Q106" s="365"/>
      <c r="R106" s="365"/>
    </row>
    <row r="107" spans="1:18" ht="60" x14ac:dyDescent="0.25">
      <c r="A107" s="388" t="s">
        <v>258</v>
      </c>
      <c r="B107" s="389" t="s">
        <v>511</v>
      </c>
      <c r="C107" s="377" t="s">
        <v>376</v>
      </c>
      <c r="D107" s="377" t="s">
        <v>133</v>
      </c>
      <c r="E107" s="359"/>
      <c r="F107" s="365"/>
      <c r="G107" s="365"/>
      <c r="H107" s="365"/>
      <c r="I107" s="365"/>
      <c r="J107" s="365"/>
      <c r="K107" s="365"/>
      <c r="L107" s="365"/>
      <c r="M107" s="365"/>
      <c r="N107" s="365"/>
      <c r="O107" s="365"/>
      <c r="P107" s="365"/>
      <c r="Q107" s="365"/>
      <c r="R107" s="365"/>
    </row>
    <row r="108" spans="1:18" ht="75" x14ac:dyDescent="0.25">
      <c r="A108" s="388" t="s">
        <v>258</v>
      </c>
      <c r="B108" s="389" t="s">
        <v>525</v>
      </c>
      <c r="C108" s="377" t="s">
        <v>376</v>
      </c>
      <c r="D108" s="377" t="s">
        <v>133</v>
      </c>
      <c r="E108" s="359"/>
      <c r="F108" s="365"/>
      <c r="G108" s="365"/>
      <c r="H108" s="365"/>
      <c r="I108" s="365"/>
      <c r="J108" s="365"/>
      <c r="K108" s="365"/>
      <c r="L108" s="365"/>
      <c r="M108" s="365"/>
      <c r="N108" s="365"/>
      <c r="O108" s="365"/>
      <c r="P108" s="365"/>
      <c r="Q108" s="365"/>
      <c r="R108" s="365"/>
    </row>
    <row r="109" spans="1:18" ht="60" x14ac:dyDescent="0.25">
      <c r="A109" s="388" t="s">
        <v>258</v>
      </c>
      <c r="B109" s="389" t="s">
        <v>512</v>
      </c>
      <c r="C109" s="377" t="s">
        <v>376</v>
      </c>
      <c r="D109" s="377" t="s">
        <v>133</v>
      </c>
      <c r="E109" s="359"/>
      <c r="F109" s="365"/>
      <c r="G109" s="365"/>
      <c r="H109" s="365"/>
      <c r="I109" s="365"/>
      <c r="J109" s="365"/>
      <c r="K109" s="365"/>
      <c r="L109" s="365"/>
      <c r="M109" s="365"/>
      <c r="N109" s="365"/>
      <c r="O109" s="365"/>
      <c r="P109" s="365"/>
      <c r="Q109" s="365"/>
      <c r="R109" s="365"/>
    </row>
    <row r="110" spans="1:18" ht="45" x14ac:dyDescent="0.25">
      <c r="A110" s="388" t="s">
        <v>258</v>
      </c>
      <c r="B110" s="389" t="s">
        <v>526</v>
      </c>
      <c r="C110" s="377" t="s">
        <v>376</v>
      </c>
      <c r="D110" s="377" t="s">
        <v>133</v>
      </c>
      <c r="E110" s="359"/>
      <c r="F110" s="365"/>
      <c r="G110" s="365"/>
      <c r="H110" s="365"/>
      <c r="I110" s="365"/>
      <c r="J110" s="365"/>
      <c r="K110" s="365"/>
      <c r="L110" s="365"/>
      <c r="M110" s="365"/>
      <c r="N110" s="365"/>
      <c r="O110" s="365"/>
      <c r="P110" s="365"/>
      <c r="Q110" s="365"/>
      <c r="R110" s="365"/>
    </row>
    <row r="111" spans="1:18" ht="60" x14ac:dyDescent="0.25">
      <c r="A111" s="388" t="s">
        <v>258</v>
      </c>
      <c r="B111" s="389" t="s">
        <v>527</v>
      </c>
      <c r="C111" s="377" t="s">
        <v>376</v>
      </c>
      <c r="D111" s="377" t="s">
        <v>133</v>
      </c>
      <c r="E111" s="359"/>
      <c r="F111" s="365"/>
      <c r="G111" s="365"/>
      <c r="H111" s="365"/>
      <c r="I111" s="365"/>
      <c r="J111" s="365"/>
      <c r="K111" s="365"/>
      <c r="L111" s="365"/>
      <c r="M111" s="365"/>
      <c r="N111" s="365"/>
      <c r="O111" s="365"/>
      <c r="P111" s="365"/>
      <c r="Q111" s="365"/>
      <c r="R111" s="365"/>
    </row>
    <row r="112" spans="1:18" x14ac:dyDescent="0.25">
      <c r="A112" s="66" t="s">
        <v>280</v>
      </c>
      <c r="B112" s="194" t="s">
        <v>248</v>
      </c>
      <c r="C112" s="195"/>
      <c r="D112" s="196"/>
      <c r="E112" s="197"/>
      <c r="F112" s="197"/>
      <c r="G112" s="197"/>
      <c r="H112" s="197"/>
      <c r="I112" s="197"/>
      <c r="J112" s="197"/>
      <c r="K112" s="197"/>
      <c r="L112" s="197"/>
      <c r="M112" s="197"/>
      <c r="N112" s="197"/>
      <c r="O112" s="197"/>
      <c r="P112" s="197"/>
      <c r="Q112" s="197"/>
      <c r="R112" s="197"/>
    </row>
    <row r="113" spans="1:20" x14ac:dyDescent="0.25">
      <c r="A113" s="80" t="s">
        <v>280</v>
      </c>
      <c r="B113" s="138" t="s">
        <v>133</v>
      </c>
      <c r="C113" s="198"/>
      <c r="D113" s="197"/>
      <c r="E113" s="197"/>
      <c r="F113" s="197"/>
      <c r="G113" s="197"/>
      <c r="H113" s="197"/>
      <c r="I113" s="197"/>
      <c r="J113" s="197"/>
      <c r="K113" s="197"/>
      <c r="L113" s="197"/>
      <c r="M113" s="197"/>
      <c r="N113" s="197"/>
      <c r="O113" s="197"/>
      <c r="P113" s="197"/>
      <c r="Q113" s="197"/>
      <c r="R113" s="197"/>
      <c r="S113" s="365"/>
      <c r="T113" s="365"/>
    </row>
    <row r="114" spans="1:20" x14ac:dyDescent="0.25">
      <c r="A114" s="45" t="s">
        <v>282</v>
      </c>
      <c r="B114" s="65" t="s">
        <v>283</v>
      </c>
      <c r="C114" s="75" t="s">
        <v>284</v>
      </c>
      <c r="D114" s="75" t="s">
        <v>285</v>
      </c>
      <c r="E114" s="392" t="s">
        <v>286</v>
      </c>
      <c r="F114" s="392" t="s">
        <v>232</v>
      </c>
      <c r="G114" s="392" t="s">
        <v>233</v>
      </c>
      <c r="H114" s="75" t="s">
        <v>287</v>
      </c>
      <c r="I114" s="75" t="s">
        <v>288</v>
      </c>
      <c r="J114" s="75" t="s">
        <v>206</v>
      </c>
      <c r="K114" s="75" t="s">
        <v>289</v>
      </c>
      <c r="L114" s="75" t="s">
        <v>290</v>
      </c>
      <c r="M114" s="75" t="s">
        <v>291</v>
      </c>
      <c r="N114" s="75" t="s">
        <v>292</v>
      </c>
      <c r="O114" s="75" t="s">
        <v>112</v>
      </c>
      <c r="P114" s="75" t="s">
        <v>293</v>
      </c>
      <c r="Q114" s="75" t="s">
        <v>294</v>
      </c>
      <c r="R114" s="75" t="s">
        <v>295</v>
      </c>
      <c r="S114" s="75" t="s">
        <v>296</v>
      </c>
      <c r="T114" s="76" t="s">
        <v>216</v>
      </c>
    </row>
    <row r="115" spans="1:20" ht="105" x14ac:dyDescent="0.25">
      <c r="A115" s="83" t="s">
        <v>282</v>
      </c>
      <c r="B115" s="395" t="s">
        <v>388</v>
      </c>
      <c r="C115" s="395" t="s">
        <v>358</v>
      </c>
      <c r="D115" s="396">
        <v>1</v>
      </c>
      <c r="E115" s="397" t="s">
        <v>533</v>
      </c>
      <c r="F115" s="397" t="s">
        <v>133</v>
      </c>
      <c r="G115" s="397" t="s">
        <v>133</v>
      </c>
      <c r="H115" s="396" t="s">
        <v>133</v>
      </c>
      <c r="I115" s="396">
        <v>1</v>
      </c>
      <c r="J115" s="396" t="s">
        <v>534</v>
      </c>
      <c r="K115" s="393">
        <v>45108</v>
      </c>
      <c r="L115" s="393">
        <v>45473</v>
      </c>
      <c r="M115" s="396" t="s">
        <v>133</v>
      </c>
      <c r="N115" s="396" t="s">
        <v>133</v>
      </c>
      <c r="O115" s="396" t="s">
        <v>133</v>
      </c>
      <c r="P115" s="396">
        <v>1</v>
      </c>
      <c r="Q115" s="396" t="s">
        <v>390</v>
      </c>
      <c r="R115" s="396" t="s">
        <v>322</v>
      </c>
      <c r="S115" s="396" t="s">
        <v>535</v>
      </c>
      <c r="T115" s="44" t="s">
        <v>133</v>
      </c>
    </row>
    <row r="116" spans="1:20" ht="150" x14ac:dyDescent="0.25">
      <c r="A116" s="83" t="s">
        <v>282</v>
      </c>
      <c r="B116" s="398" t="s">
        <v>388</v>
      </c>
      <c r="C116" s="398" t="s">
        <v>358</v>
      </c>
      <c r="D116" s="395">
        <v>2</v>
      </c>
      <c r="E116" s="399" t="s">
        <v>536</v>
      </c>
      <c r="F116" s="399" t="s">
        <v>133</v>
      </c>
      <c r="G116" s="399" t="s">
        <v>133</v>
      </c>
      <c r="H116" s="395" t="s">
        <v>394</v>
      </c>
      <c r="I116" s="396">
        <v>1</v>
      </c>
      <c r="J116" s="396" t="s">
        <v>534</v>
      </c>
      <c r="K116" s="393">
        <v>45108</v>
      </c>
      <c r="L116" s="393">
        <v>45473</v>
      </c>
      <c r="M116" s="396" t="s">
        <v>133</v>
      </c>
      <c r="N116" s="396" t="s">
        <v>133</v>
      </c>
      <c r="O116" s="396" t="s">
        <v>133</v>
      </c>
      <c r="P116" s="396">
        <v>0</v>
      </c>
      <c r="Q116" s="396" t="s">
        <v>390</v>
      </c>
      <c r="R116" s="396" t="s">
        <v>322</v>
      </c>
      <c r="S116" s="396" t="s">
        <v>535</v>
      </c>
      <c r="T116" s="44" t="s">
        <v>133</v>
      </c>
    </row>
    <row r="117" spans="1:20" ht="150" x14ac:dyDescent="0.25">
      <c r="A117" s="83" t="s">
        <v>282</v>
      </c>
      <c r="B117" s="398" t="s">
        <v>388</v>
      </c>
      <c r="C117" s="398" t="s">
        <v>358</v>
      </c>
      <c r="D117" s="315">
        <v>2</v>
      </c>
      <c r="E117" s="398" t="s">
        <v>536</v>
      </c>
      <c r="F117" s="315" t="s">
        <v>133</v>
      </c>
      <c r="G117" s="315" t="s">
        <v>133</v>
      </c>
      <c r="H117" s="315" t="s">
        <v>394</v>
      </c>
      <c r="I117" s="396">
        <v>2</v>
      </c>
      <c r="J117" s="396" t="s">
        <v>360</v>
      </c>
      <c r="K117" s="393" t="s">
        <v>133</v>
      </c>
      <c r="L117" s="393" t="s">
        <v>133</v>
      </c>
      <c r="M117" s="396" t="s">
        <v>470</v>
      </c>
      <c r="N117" s="396" t="s">
        <v>133</v>
      </c>
      <c r="O117" s="396" t="s">
        <v>133</v>
      </c>
      <c r="P117" s="396">
        <v>0</v>
      </c>
      <c r="Q117" s="396" t="s">
        <v>361</v>
      </c>
      <c r="R117" s="396" t="s">
        <v>322</v>
      </c>
      <c r="S117" s="396" t="s">
        <v>535</v>
      </c>
      <c r="T117" s="44" t="s">
        <v>133</v>
      </c>
    </row>
    <row r="118" spans="1:20" ht="150" x14ac:dyDescent="0.25">
      <c r="A118" s="83" t="s">
        <v>282</v>
      </c>
      <c r="B118" s="398" t="s">
        <v>388</v>
      </c>
      <c r="C118" s="398" t="s">
        <v>358</v>
      </c>
      <c r="D118" s="395">
        <v>3</v>
      </c>
      <c r="E118" s="399" t="s">
        <v>537</v>
      </c>
      <c r="F118" s="399" t="s">
        <v>133</v>
      </c>
      <c r="G118" s="399" t="s">
        <v>133</v>
      </c>
      <c r="H118" s="395" t="s">
        <v>394</v>
      </c>
      <c r="I118" s="396">
        <v>1</v>
      </c>
      <c r="J118" s="396" t="s">
        <v>534</v>
      </c>
      <c r="K118" s="393">
        <v>45108</v>
      </c>
      <c r="L118" s="393">
        <v>45473</v>
      </c>
      <c r="M118" s="396" t="s">
        <v>133</v>
      </c>
      <c r="N118" s="396" t="s">
        <v>133</v>
      </c>
      <c r="O118" s="396" t="s">
        <v>133</v>
      </c>
      <c r="P118" s="396">
        <v>0</v>
      </c>
      <c r="Q118" s="396" t="s">
        <v>390</v>
      </c>
      <c r="R118" s="396" t="s">
        <v>322</v>
      </c>
      <c r="S118" s="396" t="s">
        <v>535</v>
      </c>
      <c r="T118" s="44" t="s">
        <v>133</v>
      </c>
    </row>
    <row r="119" spans="1:20" ht="150" x14ac:dyDescent="0.25">
      <c r="A119" s="83" t="s">
        <v>282</v>
      </c>
      <c r="B119" s="398" t="s">
        <v>388</v>
      </c>
      <c r="C119" s="398" t="s">
        <v>358</v>
      </c>
      <c r="D119" s="315">
        <v>3</v>
      </c>
      <c r="E119" s="315" t="s">
        <v>537</v>
      </c>
      <c r="F119" s="315" t="s">
        <v>133</v>
      </c>
      <c r="G119" s="315" t="s">
        <v>133</v>
      </c>
      <c r="H119" s="315" t="s">
        <v>394</v>
      </c>
      <c r="I119" s="396">
        <v>2</v>
      </c>
      <c r="J119" s="396" t="s">
        <v>534</v>
      </c>
      <c r="K119" s="393" t="s">
        <v>133</v>
      </c>
      <c r="L119" s="393">
        <v>45108</v>
      </c>
      <c r="M119" s="396" t="s">
        <v>133</v>
      </c>
      <c r="N119" s="396" t="s">
        <v>133</v>
      </c>
      <c r="O119" s="396" t="s">
        <v>133</v>
      </c>
      <c r="P119" s="396">
        <v>1</v>
      </c>
      <c r="Q119" s="396" t="s">
        <v>390</v>
      </c>
      <c r="R119" s="396" t="s">
        <v>322</v>
      </c>
      <c r="S119" s="396" t="s">
        <v>535</v>
      </c>
      <c r="T119" s="44" t="s">
        <v>133</v>
      </c>
    </row>
    <row r="120" spans="1:20" x14ac:dyDescent="0.25">
      <c r="A120" s="45" t="s">
        <v>297</v>
      </c>
      <c r="B120" s="373" t="s">
        <v>298</v>
      </c>
      <c r="C120" s="195"/>
      <c r="D120" s="365"/>
      <c r="E120" s="365"/>
      <c r="F120" s="365"/>
      <c r="G120" s="365"/>
      <c r="H120" s="365"/>
      <c r="I120" s="365"/>
      <c r="J120" s="365"/>
      <c r="K120" s="365"/>
      <c r="L120" s="365"/>
      <c r="M120" s="365"/>
      <c r="N120" s="365"/>
      <c r="O120" s="365"/>
      <c r="P120" s="365"/>
      <c r="Q120" s="365"/>
      <c r="R120" s="365"/>
      <c r="S120" s="365"/>
      <c r="T120" s="365"/>
    </row>
    <row r="121" spans="1:20" x14ac:dyDescent="0.25">
      <c r="A121" s="48" t="s">
        <v>297</v>
      </c>
      <c r="B121" s="377" t="s">
        <v>324</v>
      </c>
      <c r="C121" s="198"/>
      <c r="D121" s="365"/>
      <c r="E121" s="365"/>
      <c r="F121" s="365"/>
      <c r="G121" s="365"/>
      <c r="H121" s="365"/>
      <c r="I121" s="365"/>
      <c r="J121" s="365"/>
      <c r="K121" s="365"/>
      <c r="L121" s="365"/>
      <c r="M121" s="365"/>
      <c r="N121" s="365"/>
      <c r="O121" s="365"/>
      <c r="P121" s="365"/>
      <c r="Q121" s="365"/>
      <c r="R121" s="365"/>
      <c r="S121" s="365"/>
      <c r="T121" s="365"/>
    </row>
    <row r="122" spans="1:20" ht="25.5" x14ac:dyDescent="0.25">
      <c r="A122" s="45" t="s">
        <v>299</v>
      </c>
      <c r="B122" s="373" t="s">
        <v>289</v>
      </c>
      <c r="C122" s="373" t="s">
        <v>290</v>
      </c>
      <c r="D122" s="359"/>
      <c r="E122" s="365"/>
      <c r="F122" s="365"/>
      <c r="G122" s="365"/>
      <c r="H122" s="365"/>
      <c r="I122" s="365"/>
      <c r="J122" s="365"/>
      <c r="K122" s="365"/>
      <c r="L122" s="365"/>
      <c r="M122" s="365"/>
      <c r="N122" s="365"/>
      <c r="O122" s="365"/>
      <c r="P122" s="365"/>
      <c r="Q122" s="365"/>
      <c r="R122" s="365"/>
      <c r="S122" s="365"/>
      <c r="T122" s="365"/>
    </row>
    <row r="123" spans="1:20" ht="25.5" x14ac:dyDescent="0.25">
      <c r="A123" s="48" t="s">
        <v>299</v>
      </c>
      <c r="B123" s="393">
        <v>45108</v>
      </c>
      <c r="C123" s="393">
        <v>45473</v>
      </c>
      <c r="D123" s="359"/>
      <c r="E123" s="365"/>
      <c r="F123" s="365"/>
      <c r="G123" s="365"/>
      <c r="H123" s="365"/>
      <c r="I123" s="365"/>
      <c r="J123" s="365"/>
      <c r="K123" s="365"/>
      <c r="L123" s="365"/>
      <c r="M123" s="365"/>
      <c r="N123" s="365"/>
      <c r="O123" s="365"/>
      <c r="P123" s="365"/>
      <c r="Q123" s="365"/>
      <c r="R123" s="365"/>
      <c r="S123" s="365"/>
      <c r="T123" s="365"/>
    </row>
  </sheetData>
  <sheetProtection algorithmName="SHA-512" hashValue="OVYggwy0Z7lQL9uNwJBq/+E8wWQ5v9kGXQK4yrS36j4u9h6Ef6xmUrhyc2NiX5GuzfpvEUqcOPl3C3pPUM7n1w==" saltValue="5QdvJMXCLTgpykuug/trYw==" spinCount="100000" sheet="1" objects="1" scenario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89E7-D6C3-47BE-80BF-5233EA3CFCE5}">
  <dimension ref="A1:T157"/>
  <sheetViews>
    <sheetView workbookViewId="0">
      <selection activeCell="C39" sqref="C39"/>
    </sheetView>
  </sheetViews>
  <sheetFormatPr defaultColWidth="20.7109375" defaultRowHeight="15" x14ac:dyDescent="0.25"/>
  <cols>
    <col min="1" max="16384" width="20.7109375" style="2"/>
  </cols>
  <sheetData>
    <row r="1" spans="1:9" x14ac:dyDescent="0.25">
      <c r="A1" s="400" t="s">
        <v>196</v>
      </c>
      <c r="B1" s="401" t="s">
        <v>538</v>
      </c>
      <c r="C1" s="402"/>
      <c r="D1" s="403"/>
      <c r="E1" s="404"/>
      <c r="F1" s="405"/>
      <c r="G1" s="405"/>
      <c r="H1" s="405"/>
      <c r="I1" s="405"/>
    </row>
    <row r="2" spans="1:9" x14ac:dyDescent="0.25">
      <c r="A2" s="406" t="s">
        <v>198</v>
      </c>
      <c r="B2" s="407" t="s">
        <v>92</v>
      </c>
      <c r="C2" s="408"/>
      <c r="D2" s="409"/>
      <c r="E2" s="410"/>
      <c r="F2" s="410"/>
      <c r="G2" s="410"/>
      <c r="H2" s="410"/>
      <c r="I2" s="410"/>
    </row>
    <row r="3" spans="1:9" x14ac:dyDescent="0.25">
      <c r="A3" s="411" t="s">
        <v>199</v>
      </c>
      <c r="B3" s="407" t="s">
        <v>92</v>
      </c>
      <c r="C3" s="412"/>
      <c r="D3" s="410"/>
      <c r="E3" s="410"/>
      <c r="F3" s="410"/>
      <c r="G3" s="410"/>
      <c r="H3" s="410"/>
      <c r="I3" s="410"/>
    </row>
    <row r="4" spans="1:9" ht="25.5" x14ac:dyDescent="0.25">
      <c r="A4" s="45" t="s">
        <v>200</v>
      </c>
      <c r="B4" s="413" t="s">
        <v>201</v>
      </c>
      <c r="C4" s="412"/>
      <c r="D4" s="410"/>
      <c r="E4" s="410"/>
      <c r="F4" s="410"/>
      <c r="G4" s="410"/>
      <c r="H4" s="410"/>
      <c r="I4" s="410"/>
    </row>
    <row r="5" spans="1:9" ht="330" x14ac:dyDescent="0.25">
      <c r="A5" s="83" t="s">
        <v>200</v>
      </c>
      <c r="B5" s="41" t="s">
        <v>539</v>
      </c>
      <c r="C5" s="412"/>
      <c r="D5" s="410"/>
      <c r="E5" s="410"/>
      <c r="F5" s="410"/>
      <c r="G5" s="410"/>
      <c r="H5" s="410"/>
      <c r="I5" s="410"/>
    </row>
    <row r="6" spans="1:9" ht="315" x14ac:dyDescent="0.25">
      <c r="A6" s="48" t="s">
        <v>200</v>
      </c>
      <c r="B6" s="41" t="s">
        <v>540</v>
      </c>
      <c r="C6" s="412"/>
      <c r="D6" s="410"/>
      <c r="E6" s="410"/>
      <c r="F6" s="410"/>
      <c r="G6" s="410"/>
      <c r="H6" s="410"/>
      <c r="I6" s="410"/>
    </row>
    <row r="7" spans="1:9" x14ac:dyDescent="0.25">
      <c r="A7" s="318" t="s">
        <v>205</v>
      </c>
      <c r="B7" s="413" t="s">
        <v>206</v>
      </c>
      <c r="C7" s="412"/>
      <c r="D7" s="410"/>
      <c r="E7" s="410"/>
      <c r="F7" s="410"/>
      <c r="G7" s="410"/>
      <c r="H7" s="410"/>
      <c r="I7" s="410"/>
    </row>
    <row r="8" spans="1:9" x14ac:dyDescent="0.25">
      <c r="A8" s="48" t="s">
        <v>205</v>
      </c>
      <c r="B8" s="41" t="s">
        <v>207</v>
      </c>
      <c r="C8" s="412"/>
      <c r="D8" s="410"/>
      <c r="E8" s="410"/>
      <c r="F8" s="410"/>
      <c r="G8" s="410"/>
      <c r="H8" s="410"/>
      <c r="I8" s="410"/>
    </row>
    <row r="9" spans="1:9" ht="25.5" x14ac:dyDescent="0.25">
      <c r="A9" s="318" t="s">
        <v>208</v>
      </c>
      <c r="B9" s="413" t="s">
        <v>209</v>
      </c>
      <c r="C9" s="412"/>
      <c r="D9" s="410"/>
      <c r="E9" s="410"/>
      <c r="F9" s="410"/>
      <c r="G9" s="410"/>
      <c r="H9" s="410"/>
      <c r="I9" s="410"/>
    </row>
    <row r="10" spans="1:9" ht="25.5" x14ac:dyDescent="0.25">
      <c r="A10" s="48" t="s">
        <v>208</v>
      </c>
      <c r="B10" s="193" t="s">
        <v>133</v>
      </c>
      <c r="C10" s="412"/>
      <c r="D10" s="410"/>
      <c r="E10" s="410"/>
      <c r="F10" s="410"/>
      <c r="G10" s="410"/>
      <c r="H10" s="410"/>
      <c r="I10" s="410"/>
    </row>
    <row r="11" spans="1:9" x14ac:dyDescent="0.25">
      <c r="A11" s="45" t="s">
        <v>210</v>
      </c>
      <c r="B11" s="414" t="s">
        <v>211</v>
      </c>
      <c r="C11" s="412"/>
      <c r="D11" s="410"/>
      <c r="E11" s="410"/>
      <c r="F11" s="410"/>
      <c r="G11" s="410"/>
      <c r="H11" s="410"/>
      <c r="I11" s="410"/>
    </row>
    <row r="12" spans="1:9" x14ac:dyDescent="0.25">
      <c r="A12" s="48" t="s">
        <v>210</v>
      </c>
      <c r="B12" s="415" t="s">
        <v>133</v>
      </c>
      <c r="C12" s="412"/>
      <c r="D12" s="410"/>
      <c r="E12" s="410"/>
      <c r="F12" s="410"/>
      <c r="G12" s="410"/>
      <c r="H12" s="410"/>
      <c r="I12" s="410"/>
    </row>
    <row r="13" spans="1:9" x14ac:dyDescent="0.25">
      <c r="A13" s="45" t="s">
        <v>212</v>
      </c>
      <c r="B13" s="414" t="s">
        <v>213</v>
      </c>
      <c r="C13" s="416" t="s">
        <v>214</v>
      </c>
      <c r="D13" s="417" t="s">
        <v>215</v>
      </c>
      <c r="E13" s="418" t="s">
        <v>216</v>
      </c>
      <c r="F13" s="53" t="s">
        <v>217</v>
      </c>
      <c r="G13" s="416" t="s">
        <v>218</v>
      </c>
      <c r="H13" s="416" t="s">
        <v>219</v>
      </c>
      <c r="I13" s="416" t="s">
        <v>220</v>
      </c>
    </row>
    <row r="14" spans="1:9" x14ac:dyDescent="0.25">
      <c r="A14" s="48" t="s">
        <v>212</v>
      </c>
      <c r="B14" s="415" t="s">
        <v>324</v>
      </c>
      <c r="C14" s="193" t="s">
        <v>221</v>
      </c>
      <c r="D14" s="419" t="s">
        <v>207</v>
      </c>
      <c r="E14" s="193">
        <v>1</v>
      </c>
      <c r="F14" s="193" t="s">
        <v>222</v>
      </c>
      <c r="G14" s="193">
        <v>1</v>
      </c>
      <c r="H14" s="193" t="s">
        <v>133</v>
      </c>
      <c r="I14" s="193" t="s">
        <v>133</v>
      </c>
    </row>
    <row r="15" spans="1:9" ht="22.5" x14ac:dyDescent="0.25">
      <c r="A15" s="45" t="s">
        <v>224</v>
      </c>
      <c r="B15" s="414" t="s">
        <v>225</v>
      </c>
      <c r="C15" s="416" t="s">
        <v>226</v>
      </c>
      <c r="D15" s="416" t="s">
        <v>227</v>
      </c>
      <c r="E15" s="416" t="s">
        <v>228</v>
      </c>
      <c r="F15" s="416" t="s">
        <v>200</v>
      </c>
      <c r="G15" s="410"/>
      <c r="H15" s="410"/>
      <c r="I15" s="410"/>
    </row>
    <row r="16" spans="1:9" x14ac:dyDescent="0.25">
      <c r="A16" s="420" t="s">
        <v>224</v>
      </c>
      <c r="B16" s="193" t="s">
        <v>133</v>
      </c>
      <c r="C16" s="193" t="s">
        <v>133</v>
      </c>
      <c r="D16" s="193" t="s">
        <v>133</v>
      </c>
      <c r="E16" s="193" t="s">
        <v>133</v>
      </c>
      <c r="F16" s="421" t="s">
        <v>133</v>
      </c>
      <c r="G16" s="410"/>
      <c r="H16" s="410"/>
      <c r="I16" s="410"/>
    </row>
    <row r="17" spans="1:12" x14ac:dyDescent="0.25">
      <c r="A17" s="410"/>
      <c r="B17" s="422"/>
      <c r="C17" s="409"/>
      <c r="D17" s="409"/>
      <c r="E17" s="410"/>
      <c r="F17" s="410"/>
      <c r="G17" s="410"/>
      <c r="H17" s="410"/>
      <c r="I17" s="410"/>
      <c r="J17" s="410"/>
      <c r="K17" s="410"/>
      <c r="L17" s="410"/>
    </row>
    <row r="18" spans="1:12" x14ac:dyDescent="0.25">
      <c r="A18" s="61" t="s">
        <v>229</v>
      </c>
      <c r="B18" s="423" t="s">
        <v>87</v>
      </c>
      <c r="C18" s="424"/>
      <c r="D18" s="425"/>
      <c r="E18" s="425"/>
      <c r="F18" s="425"/>
      <c r="G18" s="410"/>
      <c r="H18" s="410"/>
      <c r="I18" s="410"/>
      <c r="J18" s="410"/>
      <c r="K18" s="410"/>
      <c r="L18" s="410"/>
    </row>
    <row r="19" spans="1:12" ht="22.5" x14ac:dyDescent="0.25">
      <c r="A19" s="45" t="s">
        <v>35</v>
      </c>
      <c r="B19" s="414" t="s">
        <v>230</v>
      </c>
      <c r="C19" s="416" t="s">
        <v>102</v>
      </c>
      <c r="D19" s="416" t="s">
        <v>103</v>
      </c>
      <c r="E19" s="416" t="s">
        <v>104</v>
      </c>
      <c r="F19" s="416" t="s">
        <v>231</v>
      </c>
      <c r="G19" s="65" t="s">
        <v>232</v>
      </c>
      <c r="H19" s="65" t="s">
        <v>233</v>
      </c>
      <c r="I19" s="410"/>
      <c r="J19" s="410"/>
      <c r="K19" s="410"/>
      <c r="L19" s="410"/>
    </row>
    <row r="20" spans="1:12" ht="30" x14ac:dyDescent="0.25">
      <c r="A20" s="48" t="s">
        <v>35</v>
      </c>
      <c r="B20" s="415" t="s">
        <v>329</v>
      </c>
      <c r="C20" s="193" t="s">
        <v>330</v>
      </c>
      <c r="D20" s="193" t="s">
        <v>331</v>
      </c>
      <c r="E20" s="193" t="s">
        <v>332</v>
      </c>
      <c r="F20" s="193" t="s">
        <v>265</v>
      </c>
      <c r="G20" s="193" t="s">
        <v>133</v>
      </c>
      <c r="H20" s="193" t="s">
        <v>133</v>
      </c>
      <c r="I20" s="410"/>
      <c r="J20" s="410"/>
      <c r="K20" s="410"/>
      <c r="L20" s="410"/>
    </row>
    <row r="21" spans="1:12" ht="22.5" x14ac:dyDescent="0.25">
      <c r="A21" s="426" t="s">
        <v>236</v>
      </c>
      <c r="B21" s="414" t="s">
        <v>237</v>
      </c>
      <c r="C21" s="416" t="s">
        <v>238</v>
      </c>
      <c r="D21" s="416" t="s">
        <v>239</v>
      </c>
      <c r="E21" s="417" t="s">
        <v>240</v>
      </c>
      <c r="F21" s="416" t="s">
        <v>241</v>
      </c>
      <c r="G21" s="416" t="s">
        <v>106</v>
      </c>
      <c r="H21" s="416" t="s">
        <v>107</v>
      </c>
      <c r="I21" s="416" t="s">
        <v>108</v>
      </c>
      <c r="J21" s="427" t="s">
        <v>242</v>
      </c>
      <c r="K21" s="65" t="s">
        <v>232</v>
      </c>
      <c r="L21" s="65" t="s">
        <v>233</v>
      </c>
    </row>
    <row r="22" spans="1:12" x14ac:dyDescent="0.25">
      <c r="A22" s="428" t="s">
        <v>236</v>
      </c>
      <c r="B22" s="415" t="s">
        <v>133</v>
      </c>
      <c r="C22" s="415" t="s">
        <v>133</v>
      </c>
      <c r="D22" s="415" t="s">
        <v>133</v>
      </c>
      <c r="E22" s="429" t="s">
        <v>133</v>
      </c>
      <c r="F22" s="415" t="s">
        <v>133</v>
      </c>
      <c r="G22" s="415" t="s">
        <v>133</v>
      </c>
      <c r="H22" s="415" t="s">
        <v>133</v>
      </c>
      <c r="I22" s="415" t="s">
        <v>133</v>
      </c>
      <c r="J22" s="429" t="s">
        <v>133</v>
      </c>
      <c r="K22" s="193" t="s">
        <v>133</v>
      </c>
      <c r="L22" s="193" t="s">
        <v>133</v>
      </c>
    </row>
    <row r="23" spans="1:12" ht="22.5" x14ac:dyDescent="0.25">
      <c r="A23" s="45" t="s">
        <v>246</v>
      </c>
      <c r="B23" s="414" t="s">
        <v>237</v>
      </c>
      <c r="C23" s="416" t="s">
        <v>238</v>
      </c>
      <c r="D23" s="416" t="s">
        <v>241</v>
      </c>
      <c r="E23" s="65" t="s">
        <v>232</v>
      </c>
      <c r="F23" s="65" t="s">
        <v>233</v>
      </c>
      <c r="G23" s="410"/>
      <c r="H23" s="410"/>
      <c r="I23" s="410"/>
      <c r="J23" s="410"/>
      <c r="K23" s="410"/>
      <c r="L23" s="410"/>
    </row>
    <row r="24" spans="1:12" x14ac:dyDescent="0.25">
      <c r="A24" s="48" t="s">
        <v>246</v>
      </c>
      <c r="B24" s="415" t="s">
        <v>133</v>
      </c>
      <c r="C24" s="415" t="s">
        <v>133</v>
      </c>
      <c r="D24" s="415" t="s">
        <v>133</v>
      </c>
      <c r="E24" s="193" t="s">
        <v>133</v>
      </c>
      <c r="F24" s="193" t="s">
        <v>133</v>
      </c>
      <c r="G24" s="410"/>
      <c r="H24" s="410"/>
      <c r="I24" s="410"/>
      <c r="J24" s="410"/>
      <c r="K24" s="410"/>
      <c r="L24" s="410"/>
    </row>
    <row r="25" spans="1:12" ht="22.5" x14ac:dyDescent="0.25">
      <c r="A25" s="45" t="s">
        <v>247</v>
      </c>
      <c r="B25" s="414" t="s">
        <v>248</v>
      </c>
      <c r="C25" s="416" t="s">
        <v>249</v>
      </c>
      <c r="D25" s="416" t="s">
        <v>250</v>
      </c>
      <c r="E25" s="416" t="s">
        <v>251</v>
      </c>
      <c r="F25" s="430" t="s">
        <v>252</v>
      </c>
      <c r="G25" s="189" t="s">
        <v>253</v>
      </c>
      <c r="H25" s="410"/>
      <c r="I25" s="410"/>
      <c r="J25" s="410"/>
      <c r="K25" s="410"/>
      <c r="L25" s="410"/>
    </row>
    <row r="26" spans="1:12" x14ac:dyDescent="0.25">
      <c r="A26" s="83" t="s">
        <v>247</v>
      </c>
      <c r="B26" s="423" t="s">
        <v>541</v>
      </c>
      <c r="C26" s="193" t="s">
        <v>330</v>
      </c>
      <c r="D26" s="193" t="s">
        <v>133</v>
      </c>
      <c r="E26" s="193" t="s">
        <v>133</v>
      </c>
      <c r="F26" s="193">
        <v>0.5</v>
      </c>
      <c r="G26" s="193" t="s">
        <v>243</v>
      </c>
      <c r="H26" s="410"/>
      <c r="I26" s="410"/>
      <c r="J26" s="410"/>
      <c r="K26" s="410"/>
      <c r="L26" s="410"/>
    </row>
    <row r="27" spans="1:12" ht="30" x14ac:dyDescent="0.25">
      <c r="A27" s="83" t="s">
        <v>247</v>
      </c>
      <c r="B27" s="423" t="s">
        <v>336</v>
      </c>
      <c r="C27" s="193" t="s">
        <v>330</v>
      </c>
      <c r="D27" s="193" t="s">
        <v>304</v>
      </c>
      <c r="E27" s="193" t="s">
        <v>133</v>
      </c>
      <c r="F27" s="193">
        <v>0.5</v>
      </c>
      <c r="G27" s="193" t="s">
        <v>243</v>
      </c>
      <c r="H27" s="410"/>
      <c r="I27" s="410"/>
      <c r="J27" s="410"/>
      <c r="K27" s="410"/>
      <c r="L27" s="410"/>
    </row>
    <row r="28" spans="1:12" ht="30" x14ac:dyDescent="0.25">
      <c r="A28" s="83" t="s">
        <v>247</v>
      </c>
      <c r="B28" s="423" t="s">
        <v>337</v>
      </c>
      <c r="C28" s="193" t="s">
        <v>330</v>
      </c>
      <c r="D28" s="193" t="s">
        <v>223</v>
      </c>
      <c r="E28" s="193" t="s">
        <v>133</v>
      </c>
      <c r="F28" s="193">
        <v>0.5</v>
      </c>
      <c r="G28" s="193" t="s">
        <v>243</v>
      </c>
      <c r="H28" s="410"/>
      <c r="I28" s="410"/>
      <c r="J28" s="410"/>
      <c r="K28" s="410"/>
      <c r="L28" s="410"/>
    </row>
    <row r="29" spans="1:12" ht="30" x14ac:dyDescent="0.25">
      <c r="A29" s="83" t="s">
        <v>247</v>
      </c>
      <c r="B29" s="423" t="s">
        <v>338</v>
      </c>
      <c r="C29" s="193" t="s">
        <v>330</v>
      </c>
      <c r="D29" s="193" t="s">
        <v>223</v>
      </c>
      <c r="E29" s="193" t="s">
        <v>133</v>
      </c>
      <c r="F29" s="193">
        <v>0.5</v>
      </c>
      <c r="G29" s="193" t="s">
        <v>243</v>
      </c>
      <c r="H29" s="410"/>
      <c r="I29" s="410"/>
      <c r="J29" s="410"/>
      <c r="K29" s="410"/>
      <c r="L29" s="410"/>
    </row>
    <row r="30" spans="1:12" ht="22.5" x14ac:dyDescent="0.25">
      <c r="A30" s="45" t="s">
        <v>258</v>
      </c>
      <c r="B30" s="414" t="s">
        <v>248</v>
      </c>
      <c r="C30" s="416" t="s">
        <v>249</v>
      </c>
      <c r="D30" s="416" t="s">
        <v>250</v>
      </c>
      <c r="E30" s="408"/>
      <c r="F30" s="409"/>
      <c r="G30" s="410"/>
      <c r="H30" s="410"/>
      <c r="I30" s="410"/>
      <c r="J30" s="410"/>
      <c r="K30" s="410"/>
      <c r="L30" s="410"/>
    </row>
    <row r="31" spans="1:12" x14ac:dyDescent="0.25">
      <c r="A31" s="83" t="s">
        <v>258</v>
      </c>
      <c r="B31" s="423" t="s">
        <v>542</v>
      </c>
      <c r="C31" s="193" t="s">
        <v>329</v>
      </c>
      <c r="D31" s="193" t="s">
        <v>133</v>
      </c>
      <c r="E31" s="412"/>
      <c r="F31" s="410"/>
      <c r="G31" s="410"/>
      <c r="H31" s="410"/>
      <c r="I31" s="410"/>
      <c r="J31" s="410"/>
      <c r="K31" s="410"/>
      <c r="L31" s="410"/>
    </row>
    <row r="32" spans="1:12" x14ac:dyDescent="0.25">
      <c r="A32" s="83" t="s">
        <v>258</v>
      </c>
      <c r="B32" s="423" t="s">
        <v>541</v>
      </c>
      <c r="C32" s="193" t="s">
        <v>329</v>
      </c>
      <c r="D32" s="193" t="s">
        <v>133</v>
      </c>
      <c r="E32" s="412"/>
      <c r="F32" s="410"/>
      <c r="G32" s="410"/>
      <c r="H32" s="410"/>
      <c r="I32" s="410"/>
      <c r="J32" s="410"/>
      <c r="K32" s="410"/>
      <c r="L32" s="410"/>
    </row>
    <row r="33" spans="1:20" ht="30" x14ac:dyDescent="0.25">
      <c r="A33" s="83" t="s">
        <v>258</v>
      </c>
      <c r="B33" s="423" t="s">
        <v>543</v>
      </c>
      <c r="C33" s="193" t="s">
        <v>329</v>
      </c>
      <c r="D33" s="193" t="s">
        <v>133</v>
      </c>
      <c r="E33" s="412"/>
      <c r="F33" s="410"/>
      <c r="G33" s="410"/>
      <c r="H33" s="410"/>
      <c r="I33" s="410"/>
      <c r="J33" s="410"/>
      <c r="K33" s="410"/>
      <c r="L33" s="410"/>
      <c r="M33" s="410"/>
      <c r="N33" s="410"/>
      <c r="O33" s="410"/>
      <c r="P33" s="410"/>
      <c r="Q33" s="410"/>
      <c r="R33" s="410"/>
      <c r="S33" s="410"/>
      <c r="T33" s="410"/>
    </row>
    <row r="34" spans="1:20" ht="30" x14ac:dyDescent="0.25">
      <c r="A34" s="83" t="s">
        <v>258</v>
      </c>
      <c r="B34" s="423" t="s">
        <v>336</v>
      </c>
      <c r="C34" s="193" t="s">
        <v>329</v>
      </c>
      <c r="D34" s="193" t="s">
        <v>133</v>
      </c>
      <c r="E34" s="412"/>
      <c r="F34" s="410"/>
      <c r="G34" s="410"/>
      <c r="H34" s="410"/>
      <c r="I34" s="410"/>
      <c r="J34" s="410"/>
      <c r="K34" s="410"/>
      <c r="L34" s="410"/>
      <c r="M34" s="410"/>
      <c r="N34" s="410"/>
      <c r="O34" s="410"/>
      <c r="P34" s="410"/>
      <c r="Q34" s="410"/>
      <c r="R34" s="410"/>
      <c r="S34" s="410"/>
      <c r="T34" s="410"/>
    </row>
    <row r="35" spans="1:20" ht="30" x14ac:dyDescent="0.25">
      <c r="A35" s="83" t="s">
        <v>258</v>
      </c>
      <c r="B35" s="423" t="s">
        <v>337</v>
      </c>
      <c r="C35" s="193" t="s">
        <v>329</v>
      </c>
      <c r="D35" s="193" t="s">
        <v>133</v>
      </c>
      <c r="E35" s="412"/>
      <c r="F35" s="410"/>
      <c r="G35" s="410"/>
      <c r="H35" s="410"/>
      <c r="I35" s="410"/>
      <c r="J35" s="410"/>
      <c r="K35" s="410"/>
      <c r="L35" s="410"/>
      <c r="M35" s="410"/>
      <c r="N35" s="410"/>
      <c r="O35" s="410"/>
      <c r="P35" s="410"/>
      <c r="Q35" s="410"/>
      <c r="R35" s="410"/>
      <c r="S35" s="410"/>
      <c r="T35" s="410"/>
    </row>
    <row r="36" spans="1:20" x14ac:dyDescent="0.25">
      <c r="A36" s="83" t="s">
        <v>258</v>
      </c>
      <c r="B36" s="423" t="s">
        <v>344</v>
      </c>
      <c r="C36" s="193" t="s">
        <v>329</v>
      </c>
      <c r="D36" s="193" t="s">
        <v>133</v>
      </c>
      <c r="E36" s="412"/>
      <c r="F36" s="410"/>
      <c r="G36" s="410"/>
      <c r="H36" s="410"/>
      <c r="I36" s="410"/>
      <c r="J36" s="410"/>
      <c r="K36" s="410"/>
      <c r="L36" s="410"/>
      <c r="M36" s="410"/>
      <c r="N36" s="410"/>
      <c r="O36" s="410"/>
      <c r="P36" s="410"/>
      <c r="Q36" s="410"/>
      <c r="R36" s="410"/>
      <c r="S36" s="410"/>
      <c r="T36" s="410"/>
    </row>
    <row r="37" spans="1:20" ht="45" x14ac:dyDescent="0.25">
      <c r="A37" s="83" t="s">
        <v>258</v>
      </c>
      <c r="B37" s="423" t="s">
        <v>544</v>
      </c>
      <c r="C37" s="193" t="s">
        <v>329</v>
      </c>
      <c r="D37" s="193" t="s">
        <v>133</v>
      </c>
      <c r="E37" s="412"/>
      <c r="F37" s="410"/>
      <c r="G37" s="410"/>
      <c r="H37" s="410"/>
      <c r="I37" s="410"/>
      <c r="J37" s="410"/>
      <c r="K37" s="410"/>
      <c r="L37" s="410"/>
      <c r="M37" s="410"/>
      <c r="N37" s="410"/>
      <c r="O37" s="410"/>
      <c r="P37" s="410"/>
      <c r="Q37" s="410"/>
      <c r="R37" s="410"/>
      <c r="S37" s="410"/>
      <c r="T37" s="410"/>
    </row>
    <row r="38" spans="1:20" ht="30" x14ac:dyDescent="0.25">
      <c r="A38" s="83" t="s">
        <v>258</v>
      </c>
      <c r="B38" s="423" t="s">
        <v>338</v>
      </c>
      <c r="C38" s="193" t="s">
        <v>329</v>
      </c>
      <c r="D38" s="193" t="s">
        <v>133</v>
      </c>
      <c r="E38" s="412"/>
      <c r="F38" s="410"/>
      <c r="G38" s="410"/>
      <c r="H38" s="410"/>
      <c r="I38" s="410"/>
      <c r="J38" s="410"/>
      <c r="K38" s="410"/>
      <c r="L38" s="410"/>
      <c r="M38" s="410"/>
      <c r="N38" s="410"/>
      <c r="O38" s="410"/>
      <c r="P38" s="410"/>
      <c r="Q38" s="410"/>
      <c r="R38" s="410"/>
      <c r="S38" s="410"/>
      <c r="T38" s="410"/>
    </row>
    <row r="39" spans="1:20" ht="30" x14ac:dyDescent="0.25">
      <c r="A39" s="83" t="s">
        <v>258</v>
      </c>
      <c r="B39" s="423" t="s">
        <v>346</v>
      </c>
      <c r="C39" s="193" t="s">
        <v>329</v>
      </c>
      <c r="D39" s="193" t="s">
        <v>133</v>
      </c>
      <c r="E39" s="412"/>
      <c r="F39" s="410"/>
      <c r="G39" s="410"/>
      <c r="H39" s="410"/>
      <c r="I39" s="410"/>
      <c r="J39" s="410"/>
      <c r="K39" s="410"/>
      <c r="L39" s="410"/>
      <c r="M39" s="410"/>
      <c r="N39" s="410"/>
      <c r="O39" s="410"/>
      <c r="P39" s="410"/>
      <c r="Q39" s="410"/>
      <c r="R39" s="410"/>
      <c r="S39" s="410"/>
      <c r="T39" s="410"/>
    </row>
    <row r="40" spans="1:20" ht="30" x14ac:dyDescent="0.25">
      <c r="A40" s="83" t="s">
        <v>258</v>
      </c>
      <c r="B40" s="423" t="s">
        <v>408</v>
      </c>
      <c r="C40" s="193" t="s">
        <v>348</v>
      </c>
      <c r="D40" s="193" t="s">
        <v>133</v>
      </c>
      <c r="E40" s="412"/>
      <c r="F40" s="410"/>
      <c r="G40" s="410"/>
      <c r="H40" s="410"/>
      <c r="I40" s="410"/>
      <c r="J40" s="410"/>
      <c r="K40" s="410"/>
      <c r="L40" s="410"/>
      <c r="M40" s="410"/>
      <c r="N40" s="410"/>
      <c r="O40" s="410"/>
      <c r="P40" s="410"/>
      <c r="Q40" s="410"/>
      <c r="R40" s="410"/>
      <c r="S40" s="410"/>
      <c r="T40" s="410"/>
    </row>
    <row r="41" spans="1:20" x14ac:dyDescent="0.25">
      <c r="A41" s="431" t="s">
        <v>280</v>
      </c>
      <c r="B41" s="432" t="s">
        <v>248</v>
      </c>
      <c r="C41" s="433"/>
      <c r="D41" s="434"/>
      <c r="E41" s="435"/>
      <c r="F41" s="435"/>
      <c r="G41" s="435"/>
      <c r="H41" s="435"/>
      <c r="I41" s="435"/>
      <c r="J41" s="435"/>
      <c r="K41" s="435"/>
      <c r="L41" s="435"/>
      <c r="M41" s="435"/>
      <c r="N41" s="435"/>
      <c r="O41" s="435"/>
      <c r="P41" s="435"/>
      <c r="Q41" s="435"/>
      <c r="R41" s="435"/>
      <c r="S41" s="410"/>
      <c r="T41" s="410"/>
    </row>
    <row r="42" spans="1:20" x14ac:dyDescent="0.25">
      <c r="A42" s="436" t="s">
        <v>280</v>
      </c>
      <c r="B42" s="437" t="s">
        <v>545</v>
      </c>
      <c r="C42" s="438"/>
      <c r="D42" s="435"/>
      <c r="E42" s="435"/>
      <c r="F42" s="435"/>
      <c r="G42" s="435"/>
      <c r="H42" s="435"/>
      <c r="I42" s="435"/>
      <c r="J42" s="435"/>
      <c r="K42" s="435"/>
      <c r="L42" s="435"/>
      <c r="M42" s="435"/>
      <c r="N42" s="435"/>
      <c r="O42" s="435"/>
      <c r="P42" s="435"/>
      <c r="Q42" s="435"/>
      <c r="R42" s="435"/>
      <c r="S42" s="410"/>
      <c r="T42" s="410"/>
    </row>
    <row r="43" spans="1:20" ht="30" x14ac:dyDescent="0.25">
      <c r="A43" s="436" t="s">
        <v>280</v>
      </c>
      <c r="B43" s="437" t="s">
        <v>546</v>
      </c>
      <c r="C43" s="438"/>
      <c r="D43" s="435"/>
      <c r="E43" s="435"/>
      <c r="F43" s="435"/>
      <c r="G43" s="435"/>
      <c r="H43" s="435"/>
      <c r="I43" s="435"/>
      <c r="J43" s="435"/>
      <c r="K43" s="435"/>
      <c r="L43" s="435"/>
      <c r="M43" s="435"/>
      <c r="N43" s="435"/>
      <c r="O43" s="435"/>
      <c r="P43" s="435"/>
      <c r="Q43" s="435"/>
      <c r="R43" s="435"/>
      <c r="S43" s="410"/>
      <c r="T43" s="410"/>
    </row>
    <row r="44" spans="1:20" ht="30" x14ac:dyDescent="0.25">
      <c r="A44" s="436" t="s">
        <v>280</v>
      </c>
      <c r="B44" s="437" t="s">
        <v>547</v>
      </c>
      <c r="C44" s="438"/>
      <c r="D44" s="435"/>
      <c r="E44" s="435"/>
      <c r="F44" s="435"/>
      <c r="G44" s="435"/>
      <c r="H44" s="435"/>
      <c r="I44" s="435"/>
      <c r="J44" s="435"/>
      <c r="K44" s="435"/>
      <c r="L44" s="435"/>
      <c r="M44" s="435"/>
      <c r="N44" s="435"/>
      <c r="O44" s="435"/>
      <c r="P44" s="435"/>
      <c r="Q44" s="435"/>
      <c r="R44" s="435"/>
      <c r="S44" s="410"/>
      <c r="T44" s="410"/>
    </row>
    <row r="45" spans="1:20" x14ac:dyDescent="0.25">
      <c r="A45" s="45" t="s">
        <v>282</v>
      </c>
      <c r="B45" s="65" t="s">
        <v>283</v>
      </c>
      <c r="C45" s="439" t="s">
        <v>284</v>
      </c>
      <c r="D45" s="439" t="s">
        <v>285</v>
      </c>
      <c r="E45" s="439" t="s">
        <v>286</v>
      </c>
      <c r="F45" s="65" t="s">
        <v>232</v>
      </c>
      <c r="G45" s="65" t="s">
        <v>233</v>
      </c>
      <c r="H45" s="439" t="s">
        <v>287</v>
      </c>
      <c r="I45" s="439" t="s">
        <v>288</v>
      </c>
      <c r="J45" s="439" t="s">
        <v>206</v>
      </c>
      <c r="K45" s="439" t="s">
        <v>289</v>
      </c>
      <c r="L45" s="439" t="s">
        <v>290</v>
      </c>
      <c r="M45" s="439" t="s">
        <v>291</v>
      </c>
      <c r="N45" s="439" t="s">
        <v>292</v>
      </c>
      <c r="O45" s="439" t="s">
        <v>112</v>
      </c>
      <c r="P45" s="439" t="s">
        <v>293</v>
      </c>
      <c r="Q45" s="439" t="s">
        <v>294</v>
      </c>
      <c r="R45" s="439" t="s">
        <v>295</v>
      </c>
      <c r="S45" s="439" t="s">
        <v>296</v>
      </c>
      <c r="T45" s="76" t="s">
        <v>216</v>
      </c>
    </row>
    <row r="46" spans="1:20" x14ac:dyDescent="0.25">
      <c r="A46" s="48" t="s">
        <v>282</v>
      </c>
      <c r="B46" s="44" t="s">
        <v>133</v>
      </c>
      <c r="C46" s="440" t="s">
        <v>133</v>
      </c>
      <c r="D46" s="440" t="s">
        <v>133</v>
      </c>
      <c r="E46" s="440" t="s">
        <v>133</v>
      </c>
      <c r="F46" s="193" t="s">
        <v>133</v>
      </c>
      <c r="G46" s="193" t="s">
        <v>133</v>
      </c>
      <c r="H46" s="440" t="s">
        <v>133</v>
      </c>
      <c r="I46" s="440" t="s">
        <v>133</v>
      </c>
      <c r="J46" s="440" t="s">
        <v>133</v>
      </c>
      <c r="K46" s="440" t="s">
        <v>133</v>
      </c>
      <c r="L46" s="440" t="s">
        <v>133</v>
      </c>
      <c r="M46" s="440" t="s">
        <v>133</v>
      </c>
      <c r="N46" s="440" t="s">
        <v>133</v>
      </c>
      <c r="O46" s="440" t="s">
        <v>133</v>
      </c>
      <c r="P46" s="440" t="s">
        <v>133</v>
      </c>
      <c r="Q46" s="440" t="s">
        <v>133</v>
      </c>
      <c r="R46" s="440" t="s">
        <v>133</v>
      </c>
      <c r="S46" s="440" t="s">
        <v>133</v>
      </c>
      <c r="T46" s="440" t="s">
        <v>133</v>
      </c>
    </row>
    <row r="47" spans="1:20" x14ac:dyDescent="0.25">
      <c r="A47" s="45" t="s">
        <v>297</v>
      </c>
      <c r="B47" s="414" t="s">
        <v>298</v>
      </c>
      <c r="C47" s="433"/>
      <c r="D47" s="410"/>
      <c r="E47" s="410"/>
      <c r="F47" s="410"/>
      <c r="G47" s="410"/>
      <c r="H47" s="410"/>
      <c r="I47" s="410"/>
      <c r="J47" s="410"/>
      <c r="K47" s="410"/>
      <c r="L47" s="410"/>
      <c r="M47" s="410"/>
      <c r="N47" s="410"/>
      <c r="O47" s="410"/>
      <c r="P47" s="410"/>
      <c r="Q47" s="410"/>
      <c r="R47" s="410"/>
      <c r="S47" s="410"/>
      <c r="T47" s="410"/>
    </row>
    <row r="48" spans="1:20" x14ac:dyDescent="0.25">
      <c r="A48" s="48" t="s">
        <v>297</v>
      </c>
      <c r="B48" s="415" t="s">
        <v>221</v>
      </c>
      <c r="C48" s="438"/>
      <c r="D48" s="410"/>
      <c r="E48" s="410"/>
      <c r="F48" s="410"/>
      <c r="G48" s="410"/>
      <c r="H48" s="410"/>
      <c r="I48" s="410"/>
      <c r="J48" s="410"/>
      <c r="K48" s="410"/>
      <c r="L48" s="410"/>
      <c r="M48" s="410"/>
      <c r="N48" s="410"/>
      <c r="O48" s="410"/>
      <c r="P48" s="410"/>
      <c r="Q48" s="410"/>
      <c r="R48" s="410"/>
      <c r="S48" s="410"/>
      <c r="T48" s="410"/>
    </row>
    <row r="49" spans="1:12" ht="25.5" x14ac:dyDescent="0.25">
      <c r="A49" s="45" t="s">
        <v>299</v>
      </c>
      <c r="B49" s="414" t="s">
        <v>289</v>
      </c>
      <c r="C49" s="416" t="s">
        <v>290</v>
      </c>
      <c r="D49" s="412"/>
      <c r="E49" s="410"/>
      <c r="F49" s="410"/>
      <c r="G49" s="410"/>
      <c r="H49" s="410"/>
      <c r="I49" s="410"/>
      <c r="J49" s="410"/>
      <c r="K49" s="410"/>
      <c r="L49" s="410"/>
    </row>
    <row r="50" spans="1:12" ht="25.5" x14ac:dyDescent="0.25">
      <c r="A50" s="48" t="s">
        <v>299</v>
      </c>
      <c r="B50" s="415" t="s">
        <v>133</v>
      </c>
      <c r="C50" s="415" t="s">
        <v>133</v>
      </c>
      <c r="D50" s="412"/>
      <c r="E50" s="410"/>
      <c r="F50" s="410"/>
      <c r="G50" s="410"/>
      <c r="H50" s="410"/>
      <c r="I50" s="410"/>
      <c r="J50" s="410"/>
      <c r="K50" s="410"/>
      <c r="L50" s="410"/>
    </row>
    <row r="51" spans="1:12" x14ac:dyDescent="0.25">
      <c r="A51" s="410"/>
      <c r="B51" s="422"/>
      <c r="C51" s="410"/>
      <c r="D51" s="410"/>
      <c r="E51" s="410"/>
      <c r="F51" s="410"/>
      <c r="G51" s="410"/>
      <c r="H51" s="410"/>
      <c r="I51" s="410"/>
      <c r="J51" s="410"/>
      <c r="K51" s="410"/>
      <c r="L51" s="410"/>
    </row>
    <row r="52" spans="1:12" x14ac:dyDescent="0.25">
      <c r="A52" s="61" t="s">
        <v>229</v>
      </c>
      <c r="B52" s="441" t="s">
        <v>89</v>
      </c>
      <c r="C52" s="424"/>
      <c r="D52" s="425"/>
      <c r="E52" s="425"/>
      <c r="F52" s="425"/>
      <c r="G52" s="410"/>
      <c r="H52" s="410"/>
      <c r="I52" s="410"/>
      <c r="J52" s="410"/>
      <c r="K52" s="410"/>
      <c r="L52" s="410"/>
    </row>
    <row r="53" spans="1:12" ht="22.5" x14ac:dyDescent="0.25">
      <c r="A53" s="45" t="s">
        <v>35</v>
      </c>
      <c r="B53" s="414" t="s">
        <v>230</v>
      </c>
      <c r="C53" s="416" t="s">
        <v>102</v>
      </c>
      <c r="D53" s="416" t="s">
        <v>103</v>
      </c>
      <c r="E53" s="416" t="s">
        <v>104</v>
      </c>
      <c r="F53" s="416" t="s">
        <v>231</v>
      </c>
      <c r="G53" s="65" t="s">
        <v>232</v>
      </c>
      <c r="H53" s="65" t="s">
        <v>233</v>
      </c>
      <c r="I53" s="410"/>
      <c r="J53" s="410"/>
      <c r="K53" s="410"/>
      <c r="L53" s="410"/>
    </row>
    <row r="54" spans="1:12" ht="30" x14ac:dyDescent="0.25">
      <c r="A54" s="48" t="s">
        <v>35</v>
      </c>
      <c r="B54" s="415" t="s">
        <v>363</v>
      </c>
      <c r="C54" s="193" t="s">
        <v>364</v>
      </c>
      <c r="D54" s="193" t="s">
        <v>365</v>
      </c>
      <c r="E54" s="193" t="s">
        <v>366</v>
      </c>
      <c r="F54" s="193" t="s">
        <v>133</v>
      </c>
      <c r="G54" s="193" t="s">
        <v>133</v>
      </c>
      <c r="H54" s="193" t="s">
        <v>133</v>
      </c>
      <c r="I54" s="410"/>
      <c r="J54" s="410"/>
      <c r="K54" s="410"/>
      <c r="L54" s="410"/>
    </row>
    <row r="55" spans="1:12" ht="22.5" x14ac:dyDescent="0.25">
      <c r="A55" s="426" t="s">
        <v>236</v>
      </c>
      <c r="B55" s="414" t="s">
        <v>237</v>
      </c>
      <c r="C55" s="416" t="s">
        <v>238</v>
      </c>
      <c r="D55" s="416" t="s">
        <v>239</v>
      </c>
      <c r="E55" s="417" t="s">
        <v>240</v>
      </c>
      <c r="F55" s="416" t="s">
        <v>241</v>
      </c>
      <c r="G55" s="416" t="s">
        <v>106</v>
      </c>
      <c r="H55" s="416" t="s">
        <v>107</v>
      </c>
      <c r="I55" s="416" t="s">
        <v>108</v>
      </c>
      <c r="J55" s="427" t="s">
        <v>242</v>
      </c>
      <c r="K55" s="65" t="s">
        <v>232</v>
      </c>
      <c r="L55" s="65" t="s">
        <v>233</v>
      </c>
    </row>
    <row r="56" spans="1:12" x14ac:dyDescent="0.25">
      <c r="A56" s="428" t="s">
        <v>236</v>
      </c>
      <c r="B56" s="415" t="s">
        <v>255</v>
      </c>
      <c r="C56" s="193" t="s">
        <v>133</v>
      </c>
      <c r="D56" s="193" t="s">
        <v>133</v>
      </c>
      <c r="E56" s="429" t="s">
        <v>133</v>
      </c>
      <c r="F56" s="193" t="s">
        <v>367</v>
      </c>
      <c r="G56" s="193" t="s">
        <v>368</v>
      </c>
      <c r="H56" s="193" t="s">
        <v>303</v>
      </c>
      <c r="I56" s="193" t="s">
        <v>369</v>
      </c>
      <c r="J56" s="429" t="s">
        <v>133</v>
      </c>
      <c r="K56" s="193" t="s">
        <v>133</v>
      </c>
      <c r="L56" s="193" t="s">
        <v>133</v>
      </c>
    </row>
    <row r="57" spans="1:12" ht="22.5" x14ac:dyDescent="0.25">
      <c r="A57" s="45" t="s">
        <v>246</v>
      </c>
      <c r="B57" s="414" t="s">
        <v>237</v>
      </c>
      <c r="C57" s="416" t="s">
        <v>238</v>
      </c>
      <c r="D57" s="416" t="s">
        <v>241</v>
      </c>
      <c r="E57" s="65" t="s">
        <v>232</v>
      </c>
      <c r="F57" s="65" t="s">
        <v>233</v>
      </c>
      <c r="G57" s="410"/>
      <c r="H57" s="410"/>
      <c r="I57" s="410"/>
      <c r="J57" s="410"/>
      <c r="K57" s="410"/>
      <c r="L57" s="410"/>
    </row>
    <row r="58" spans="1:12" x14ac:dyDescent="0.25">
      <c r="A58" s="48" t="s">
        <v>246</v>
      </c>
      <c r="B58" s="415" t="s">
        <v>133</v>
      </c>
      <c r="C58" s="415" t="s">
        <v>133</v>
      </c>
      <c r="D58" s="415" t="s">
        <v>133</v>
      </c>
      <c r="E58" s="193" t="s">
        <v>133</v>
      </c>
      <c r="F58" s="193" t="s">
        <v>133</v>
      </c>
      <c r="G58" s="410"/>
      <c r="H58" s="410"/>
      <c r="I58" s="410"/>
      <c r="J58" s="410"/>
      <c r="K58" s="410"/>
      <c r="L58" s="410"/>
    </row>
    <row r="59" spans="1:12" ht="22.5" x14ac:dyDescent="0.25">
      <c r="A59" s="45" t="s">
        <v>247</v>
      </c>
      <c r="B59" s="414" t="s">
        <v>248</v>
      </c>
      <c r="C59" s="416" t="s">
        <v>249</v>
      </c>
      <c r="D59" s="416" t="s">
        <v>250</v>
      </c>
      <c r="E59" s="416" t="s">
        <v>251</v>
      </c>
      <c r="F59" s="430" t="s">
        <v>252</v>
      </c>
      <c r="G59" s="189" t="s">
        <v>253</v>
      </c>
      <c r="H59" s="410"/>
      <c r="I59" s="410"/>
      <c r="J59" s="410"/>
      <c r="K59" s="410"/>
      <c r="L59" s="410"/>
    </row>
    <row r="60" spans="1:12" x14ac:dyDescent="0.25">
      <c r="A60" s="83" t="s">
        <v>247</v>
      </c>
      <c r="B60" s="423" t="s">
        <v>541</v>
      </c>
      <c r="C60" s="193" t="s">
        <v>330</v>
      </c>
      <c r="D60" s="193" t="s">
        <v>133</v>
      </c>
      <c r="E60" s="193" t="s">
        <v>133</v>
      </c>
      <c r="F60" s="193">
        <v>0.5</v>
      </c>
      <c r="G60" s="193" t="s">
        <v>243</v>
      </c>
      <c r="H60" s="410"/>
      <c r="I60" s="410"/>
      <c r="J60" s="410"/>
      <c r="K60" s="410"/>
      <c r="L60" s="410"/>
    </row>
    <row r="61" spans="1:12" ht="30" x14ac:dyDescent="0.25">
      <c r="A61" s="83" t="s">
        <v>247</v>
      </c>
      <c r="B61" s="423" t="s">
        <v>336</v>
      </c>
      <c r="C61" s="193" t="s">
        <v>330</v>
      </c>
      <c r="D61" s="193" t="s">
        <v>304</v>
      </c>
      <c r="E61" s="193" t="s">
        <v>133</v>
      </c>
      <c r="F61" s="193">
        <v>0.5</v>
      </c>
      <c r="G61" s="193" t="s">
        <v>243</v>
      </c>
      <c r="H61" s="410"/>
      <c r="I61" s="410"/>
      <c r="J61" s="410"/>
      <c r="K61" s="410"/>
      <c r="L61" s="410"/>
    </row>
    <row r="62" spans="1:12" ht="30" x14ac:dyDescent="0.25">
      <c r="A62" s="83" t="s">
        <v>247</v>
      </c>
      <c r="B62" s="423" t="s">
        <v>337</v>
      </c>
      <c r="C62" s="193" t="s">
        <v>330</v>
      </c>
      <c r="D62" s="193" t="s">
        <v>223</v>
      </c>
      <c r="E62" s="193" t="s">
        <v>133</v>
      </c>
      <c r="F62" s="193">
        <v>0.5</v>
      </c>
      <c r="G62" s="193" t="s">
        <v>243</v>
      </c>
      <c r="H62" s="410"/>
      <c r="I62" s="410"/>
      <c r="J62" s="410"/>
      <c r="K62" s="410"/>
      <c r="L62" s="410"/>
    </row>
    <row r="63" spans="1:12" ht="30" x14ac:dyDescent="0.25">
      <c r="A63" s="83" t="s">
        <v>247</v>
      </c>
      <c r="B63" s="423" t="s">
        <v>338</v>
      </c>
      <c r="C63" s="193" t="s">
        <v>330</v>
      </c>
      <c r="D63" s="193" t="s">
        <v>223</v>
      </c>
      <c r="E63" s="193" t="s">
        <v>133</v>
      </c>
      <c r="F63" s="193">
        <v>0.5</v>
      </c>
      <c r="G63" s="193" t="s">
        <v>243</v>
      </c>
      <c r="H63" s="410"/>
      <c r="I63" s="410"/>
      <c r="J63" s="410"/>
      <c r="K63" s="410"/>
      <c r="L63" s="410"/>
    </row>
    <row r="64" spans="1:12" ht="22.5" x14ac:dyDescent="0.25">
      <c r="A64" s="45" t="s">
        <v>258</v>
      </c>
      <c r="B64" s="414" t="s">
        <v>248</v>
      </c>
      <c r="C64" s="416" t="s">
        <v>249</v>
      </c>
      <c r="D64" s="416" t="s">
        <v>250</v>
      </c>
      <c r="E64" s="408"/>
      <c r="F64" s="409"/>
      <c r="G64" s="410"/>
      <c r="H64" s="410"/>
      <c r="I64" s="410"/>
      <c r="J64" s="410"/>
      <c r="K64" s="410"/>
      <c r="L64" s="410"/>
    </row>
    <row r="65" spans="1:20" x14ac:dyDescent="0.25">
      <c r="A65" s="83" t="s">
        <v>258</v>
      </c>
      <c r="B65" s="423" t="s">
        <v>542</v>
      </c>
      <c r="C65" s="193" t="s">
        <v>329</v>
      </c>
      <c r="D65" s="193" t="s">
        <v>133</v>
      </c>
      <c r="E65" s="412"/>
      <c r="F65" s="410"/>
      <c r="G65" s="410"/>
      <c r="H65" s="410"/>
      <c r="I65" s="410"/>
      <c r="J65" s="410"/>
      <c r="K65" s="410"/>
      <c r="L65" s="410"/>
      <c r="M65" s="410"/>
      <c r="N65" s="410"/>
      <c r="O65" s="410"/>
      <c r="P65" s="410"/>
      <c r="Q65" s="410"/>
      <c r="R65" s="410"/>
      <c r="S65" s="410"/>
      <c r="T65" s="410"/>
    </row>
    <row r="66" spans="1:20" x14ac:dyDescent="0.25">
      <c r="A66" s="83" t="s">
        <v>258</v>
      </c>
      <c r="B66" s="423" t="s">
        <v>541</v>
      </c>
      <c r="C66" s="193" t="s">
        <v>329</v>
      </c>
      <c r="D66" s="193" t="s">
        <v>133</v>
      </c>
      <c r="E66" s="412"/>
      <c r="F66" s="410"/>
      <c r="G66" s="410"/>
      <c r="H66" s="410"/>
      <c r="I66" s="410"/>
      <c r="J66" s="410"/>
      <c r="K66" s="410"/>
      <c r="L66" s="410"/>
      <c r="M66" s="410"/>
      <c r="N66" s="410"/>
      <c r="O66" s="410"/>
      <c r="P66" s="410"/>
      <c r="Q66" s="410"/>
      <c r="R66" s="410"/>
      <c r="S66" s="410"/>
      <c r="T66" s="410"/>
    </row>
    <row r="67" spans="1:20" ht="30" x14ac:dyDescent="0.25">
      <c r="A67" s="83" t="s">
        <v>258</v>
      </c>
      <c r="B67" s="423" t="s">
        <v>543</v>
      </c>
      <c r="C67" s="193" t="s">
        <v>329</v>
      </c>
      <c r="D67" s="193" t="s">
        <v>133</v>
      </c>
      <c r="E67" s="412"/>
      <c r="F67" s="410"/>
      <c r="G67" s="410"/>
      <c r="H67" s="410"/>
      <c r="I67" s="410"/>
      <c r="J67" s="410"/>
      <c r="K67" s="410"/>
      <c r="L67" s="410"/>
      <c r="M67" s="410"/>
      <c r="N67" s="410"/>
      <c r="O67" s="410"/>
      <c r="P67" s="410"/>
      <c r="Q67" s="410"/>
      <c r="R67" s="410"/>
      <c r="S67" s="410"/>
      <c r="T67" s="410"/>
    </row>
    <row r="68" spans="1:20" ht="30" x14ac:dyDescent="0.25">
      <c r="A68" s="83" t="s">
        <v>258</v>
      </c>
      <c r="B68" s="423" t="s">
        <v>336</v>
      </c>
      <c r="C68" s="193" t="s">
        <v>329</v>
      </c>
      <c r="D68" s="193" t="s">
        <v>133</v>
      </c>
      <c r="E68" s="412"/>
      <c r="F68" s="410"/>
      <c r="G68" s="410"/>
      <c r="H68" s="410"/>
      <c r="I68" s="410"/>
      <c r="J68" s="410"/>
      <c r="K68" s="410"/>
      <c r="L68" s="410"/>
      <c r="M68" s="410"/>
      <c r="N68" s="410"/>
      <c r="O68" s="410"/>
      <c r="P68" s="410"/>
      <c r="Q68" s="410"/>
      <c r="R68" s="410"/>
      <c r="S68" s="410"/>
      <c r="T68" s="410"/>
    </row>
    <row r="69" spans="1:20" ht="30" x14ac:dyDescent="0.25">
      <c r="A69" s="83" t="s">
        <v>258</v>
      </c>
      <c r="B69" s="423" t="s">
        <v>337</v>
      </c>
      <c r="C69" s="193" t="s">
        <v>329</v>
      </c>
      <c r="D69" s="193" t="s">
        <v>133</v>
      </c>
      <c r="E69" s="412"/>
      <c r="F69" s="410"/>
      <c r="G69" s="410"/>
      <c r="H69" s="410"/>
      <c r="I69" s="410"/>
      <c r="J69" s="410"/>
      <c r="K69" s="410"/>
      <c r="L69" s="410"/>
      <c r="M69" s="410"/>
      <c r="N69" s="410"/>
      <c r="O69" s="410"/>
      <c r="P69" s="410"/>
      <c r="Q69" s="410"/>
      <c r="R69" s="410"/>
      <c r="S69" s="410"/>
      <c r="T69" s="410"/>
    </row>
    <row r="70" spans="1:20" x14ac:dyDescent="0.25">
      <c r="A70" s="83" t="s">
        <v>258</v>
      </c>
      <c r="B70" s="423" t="s">
        <v>344</v>
      </c>
      <c r="C70" s="193" t="s">
        <v>329</v>
      </c>
      <c r="D70" s="193" t="s">
        <v>133</v>
      </c>
      <c r="E70" s="412"/>
      <c r="F70" s="410"/>
      <c r="G70" s="410"/>
      <c r="H70" s="410"/>
      <c r="I70" s="410"/>
      <c r="J70" s="410"/>
      <c r="K70" s="410"/>
      <c r="L70" s="410"/>
      <c r="M70" s="410"/>
      <c r="N70" s="410"/>
      <c r="O70" s="410"/>
      <c r="P70" s="410"/>
      <c r="Q70" s="410"/>
      <c r="R70" s="410"/>
      <c r="S70" s="410"/>
      <c r="T70" s="410"/>
    </row>
    <row r="71" spans="1:20" ht="45" x14ac:dyDescent="0.25">
      <c r="A71" s="83" t="s">
        <v>258</v>
      </c>
      <c r="B71" s="423" t="s">
        <v>544</v>
      </c>
      <c r="C71" s="193" t="s">
        <v>329</v>
      </c>
      <c r="D71" s="193" t="s">
        <v>133</v>
      </c>
      <c r="E71" s="412"/>
      <c r="F71" s="410"/>
      <c r="G71" s="410"/>
      <c r="H71" s="410"/>
      <c r="I71" s="410"/>
      <c r="J71" s="410"/>
      <c r="K71" s="410"/>
      <c r="L71" s="410"/>
      <c r="M71" s="410"/>
      <c r="N71" s="410"/>
      <c r="O71" s="410"/>
      <c r="P71" s="410"/>
      <c r="Q71" s="410"/>
      <c r="R71" s="410"/>
      <c r="S71" s="410"/>
      <c r="T71" s="410"/>
    </row>
    <row r="72" spans="1:20" ht="30" x14ac:dyDescent="0.25">
      <c r="A72" s="83" t="s">
        <v>258</v>
      </c>
      <c r="B72" s="423" t="s">
        <v>338</v>
      </c>
      <c r="C72" s="193" t="s">
        <v>329</v>
      </c>
      <c r="D72" s="193" t="s">
        <v>133</v>
      </c>
      <c r="E72" s="412"/>
      <c r="F72" s="410"/>
      <c r="G72" s="410"/>
      <c r="H72" s="410"/>
      <c r="I72" s="410"/>
      <c r="J72" s="410"/>
      <c r="K72" s="410"/>
      <c r="L72" s="410"/>
      <c r="M72" s="410"/>
      <c r="N72" s="410"/>
      <c r="O72" s="410"/>
      <c r="P72" s="410"/>
      <c r="Q72" s="410"/>
      <c r="R72" s="410"/>
      <c r="S72" s="410"/>
      <c r="T72" s="410"/>
    </row>
    <row r="73" spans="1:20" ht="30" x14ac:dyDescent="0.25">
      <c r="A73" s="83" t="s">
        <v>258</v>
      </c>
      <c r="B73" s="423" t="s">
        <v>346</v>
      </c>
      <c r="C73" s="193" t="s">
        <v>329</v>
      </c>
      <c r="D73" s="193" t="s">
        <v>133</v>
      </c>
      <c r="E73" s="412"/>
      <c r="F73" s="410"/>
      <c r="G73" s="410"/>
      <c r="H73" s="410"/>
      <c r="I73" s="410"/>
      <c r="J73" s="410"/>
      <c r="K73" s="410"/>
      <c r="L73" s="410"/>
      <c r="M73" s="410"/>
      <c r="N73" s="410"/>
      <c r="O73" s="410"/>
      <c r="P73" s="410"/>
      <c r="Q73" s="410"/>
      <c r="R73" s="410"/>
      <c r="S73" s="410"/>
      <c r="T73" s="410"/>
    </row>
    <row r="74" spans="1:20" ht="30" x14ac:dyDescent="0.25">
      <c r="A74" s="83" t="s">
        <v>258</v>
      </c>
      <c r="B74" s="423" t="s">
        <v>408</v>
      </c>
      <c r="C74" s="193" t="s">
        <v>348</v>
      </c>
      <c r="D74" s="193" t="s">
        <v>133</v>
      </c>
      <c r="E74" s="412"/>
      <c r="F74" s="410"/>
      <c r="G74" s="410"/>
      <c r="H74" s="410"/>
      <c r="I74" s="410"/>
      <c r="J74" s="410"/>
      <c r="K74" s="410"/>
      <c r="L74" s="410"/>
      <c r="M74" s="410"/>
      <c r="N74" s="410"/>
      <c r="O74" s="410"/>
      <c r="P74" s="410"/>
      <c r="Q74" s="410"/>
      <c r="R74" s="410"/>
      <c r="S74" s="410"/>
      <c r="T74" s="410"/>
    </row>
    <row r="75" spans="1:20" x14ac:dyDescent="0.25">
      <c r="A75" s="431" t="s">
        <v>280</v>
      </c>
      <c r="B75" s="432" t="s">
        <v>248</v>
      </c>
      <c r="C75" s="433"/>
      <c r="D75" s="434"/>
      <c r="E75" s="435"/>
      <c r="F75" s="435"/>
      <c r="G75" s="435"/>
      <c r="H75" s="435"/>
      <c r="I75" s="435"/>
      <c r="J75" s="435"/>
      <c r="K75" s="435"/>
      <c r="L75" s="435"/>
      <c r="M75" s="435"/>
      <c r="N75" s="435"/>
      <c r="O75" s="435"/>
      <c r="P75" s="435"/>
      <c r="Q75" s="435"/>
      <c r="R75" s="435"/>
      <c r="S75" s="410"/>
      <c r="T75" s="410"/>
    </row>
    <row r="76" spans="1:20" x14ac:dyDescent="0.25">
      <c r="A76" s="436" t="s">
        <v>280</v>
      </c>
      <c r="B76" s="437" t="s">
        <v>545</v>
      </c>
      <c r="C76" s="438"/>
      <c r="D76" s="435"/>
      <c r="E76" s="435"/>
      <c r="F76" s="435"/>
      <c r="G76" s="435"/>
      <c r="H76" s="435"/>
      <c r="I76" s="435"/>
      <c r="J76" s="435"/>
      <c r="K76" s="435"/>
      <c r="L76" s="435"/>
      <c r="M76" s="435"/>
      <c r="N76" s="435"/>
      <c r="O76" s="435"/>
      <c r="P76" s="435"/>
      <c r="Q76" s="435"/>
      <c r="R76" s="435"/>
      <c r="S76" s="410"/>
      <c r="T76" s="410"/>
    </row>
    <row r="77" spans="1:20" ht="30" x14ac:dyDescent="0.25">
      <c r="A77" s="436" t="s">
        <v>280</v>
      </c>
      <c r="B77" s="437" t="s">
        <v>546</v>
      </c>
      <c r="C77" s="438"/>
      <c r="D77" s="435"/>
      <c r="E77" s="435"/>
      <c r="F77" s="435"/>
      <c r="G77" s="435"/>
      <c r="H77" s="435"/>
      <c r="I77" s="435"/>
      <c r="J77" s="435"/>
      <c r="K77" s="435"/>
      <c r="L77" s="435"/>
      <c r="M77" s="435"/>
      <c r="N77" s="435"/>
      <c r="O77" s="435"/>
      <c r="P77" s="435"/>
      <c r="Q77" s="435"/>
      <c r="R77" s="435"/>
      <c r="S77" s="410"/>
      <c r="T77" s="410"/>
    </row>
    <row r="78" spans="1:20" ht="30" x14ac:dyDescent="0.25">
      <c r="A78" s="436" t="s">
        <v>280</v>
      </c>
      <c r="B78" s="437" t="s">
        <v>547</v>
      </c>
      <c r="C78" s="438"/>
      <c r="D78" s="435"/>
      <c r="E78" s="435"/>
      <c r="F78" s="435"/>
      <c r="G78" s="435"/>
      <c r="H78" s="435"/>
      <c r="I78" s="435"/>
      <c r="J78" s="435"/>
      <c r="K78" s="435"/>
      <c r="L78" s="435"/>
      <c r="M78" s="435"/>
      <c r="N78" s="435"/>
      <c r="O78" s="435"/>
      <c r="P78" s="435"/>
      <c r="Q78" s="435"/>
      <c r="R78" s="435"/>
      <c r="S78" s="410"/>
      <c r="T78" s="410"/>
    </row>
    <row r="79" spans="1:20" x14ac:dyDescent="0.25">
      <c r="A79" s="45" t="s">
        <v>282</v>
      </c>
      <c r="B79" s="65" t="s">
        <v>283</v>
      </c>
      <c r="C79" s="439" t="s">
        <v>284</v>
      </c>
      <c r="D79" s="439" t="s">
        <v>285</v>
      </c>
      <c r="E79" s="439" t="s">
        <v>286</v>
      </c>
      <c r="F79" s="65" t="s">
        <v>232</v>
      </c>
      <c r="G79" s="65" t="s">
        <v>233</v>
      </c>
      <c r="H79" s="439" t="s">
        <v>287</v>
      </c>
      <c r="I79" s="439" t="s">
        <v>288</v>
      </c>
      <c r="J79" s="439" t="s">
        <v>206</v>
      </c>
      <c r="K79" s="439" t="s">
        <v>289</v>
      </c>
      <c r="L79" s="439" t="s">
        <v>290</v>
      </c>
      <c r="M79" s="439" t="s">
        <v>291</v>
      </c>
      <c r="N79" s="439" t="s">
        <v>292</v>
      </c>
      <c r="O79" s="439" t="s">
        <v>112</v>
      </c>
      <c r="P79" s="439" t="s">
        <v>293</v>
      </c>
      <c r="Q79" s="439" t="s">
        <v>294</v>
      </c>
      <c r="R79" s="439" t="s">
        <v>295</v>
      </c>
      <c r="S79" s="439" t="s">
        <v>296</v>
      </c>
      <c r="T79" s="76" t="s">
        <v>216</v>
      </c>
    </row>
    <row r="80" spans="1:20" x14ac:dyDescent="0.25">
      <c r="A80" s="48" t="s">
        <v>282</v>
      </c>
      <c r="B80" s="44" t="s">
        <v>133</v>
      </c>
      <c r="C80" s="440" t="s">
        <v>133</v>
      </c>
      <c r="D80" s="440" t="s">
        <v>133</v>
      </c>
      <c r="E80" s="440" t="s">
        <v>133</v>
      </c>
      <c r="F80" s="193" t="s">
        <v>133</v>
      </c>
      <c r="G80" s="193" t="s">
        <v>133</v>
      </c>
      <c r="H80" s="440" t="s">
        <v>133</v>
      </c>
      <c r="I80" s="440" t="s">
        <v>133</v>
      </c>
      <c r="J80" s="440" t="s">
        <v>133</v>
      </c>
      <c r="K80" s="440" t="s">
        <v>133</v>
      </c>
      <c r="L80" s="440" t="s">
        <v>133</v>
      </c>
      <c r="M80" s="440" t="s">
        <v>133</v>
      </c>
      <c r="N80" s="440" t="s">
        <v>133</v>
      </c>
      <c r="O80" s="440" t="s">
        <v>133</v>
      </c>
      <c r="P80" s="440" t="s">
        <v>133</v>
      </c>
      <c r="Q80" s="440" t="s">
        <v>133</v>
      </c>
      <c r="R80" s="440" t="s">
        <v>133</v>
      </c>
      <c r="S80" s="440" t="s">
        <v>133</v>
      </c>
      <c r="T80" s="440" t="s">
        <v>133</v>
      </c>
    </row>
    <row r="81" spans="1:12" x14ac:dyDescent="0.25">
      <c r="A81" s="45" t="s">
        <v>297</v>
      </c>
      <c r="B81" s="414" t="s">
        <v>298</v>
      </c>
      <c r="C81" s="433"/>
      <c r="D81" s="410"/>
      <c r="E81" s="410"/>
      <c r="F81" s="410"/>
      <c r="G81" s="410"/>
      <c r="H81" s="410"/>
      <c r="I81" s="410"/>
      <c r="J81" s="410"/>
      <c r="K81" s="410"/>
      <c r="L81" s="410"/>
    </row>
    <row r="82" spans="1:12" x14ac:dyDescent="0.25">
      <c r="A82" s="48" t="s">
        <v>297</v>
      </c>
      <c r="B82" s="415" t="s">
        <v>221</v>
      </c>
      <c r="C82" s="438"/>
      <c r="D82" s="410"/>
      <c r="E82" s="410"/>
      <c r="F82" s="410"/>
      <c r="G82" s="410"/>
      <c r="H82" s="410"/>
      <c r="I82" s="410"/>
      <c r="J82" s="410"/>
      <c r="K82" s="410"/>
      <c r="L82" s="410"/>
    </row>
    <row r="83" spans="1:12" ht="25.5" x14ac:dyDescent="0.25">
      <c r="A83" s="45" t="s">
        <v>299</v>
      </c>
      <c r="B83" s="414" t="s">
        <v>289</v>
      </c>
      <c r="C83" s="416" t="s">
        <v>290</v>
      </c>
      <c r="D83" s="412"/>
      <c r="E83" s="410"/>
      <c r="F83" s="410"/>
      <c r="G83" s="410"/>
      <c r="H83" s="410"/>
      <c r="I83" s="410"/>
      <c r="J83" s="410"/>
      <c r="K83" s="410"/>
      <c r="L83" s="410"/>
    </row>
    <row r="84" spans="1:12" ht="25.5" x14ac:dyDescent="0.25">
      <c r="A84" s="48" t="s">
        <v>299</v>
      </c>
      <c r="B84" s="415" t="s">
        <v>133</v>
      </c>
      <c r="C84" s="415" t="s">
        <v>133</v>
      </c>
      <c r="D84" s="412"/>
      <c r="E84" s="410"/>
      <c r="F84" s="410"/>
      <c r="G84" s="410"/>
      <c r="H84" s="410"/>
      <c r="I84" s="410"/>
      <c r="J84" s="410"/>
      <c r="K84" s="410"/>
      <c r="L84" s="410"/>
    </row>
    <row r="85" spans="1:12" x14ac:dyDescent="0.25">
      <c r="A85" s="410"/>
      <c r="B85" s="422"/>
      <c r="C85" s="410"/>
      <c r="D85" s="410"/>
      <c r="E85" s="410"/>
      <c r="F85" s="410"/>
      <c r="G85" s="410"/>
      <c r="H85" s="410"/>
      <c r="I85" s="410"/>
      <c r="J85" s="410"/>
      <c r="K85" s="410"/>
      <c r="L85" s="410"/>
    </row>
    <row r="86" spans="1:12" x14ac:dyDescent="0.25">
      <c r="A86" s="61" t="s">
        <v>229</v>
      </c>
      <c r="B86" s="441" t="s">
        <v>305</v>
      </c>
      <c r="C86" s="424"/>
      <c r="D86" s="425"/>
      <c r="E86" s="425"/>
      <c r="F86" s="425"/>
      <c r="G86" s="410"/>
      <c r="H86" s="410"/>
      <c r="I86" s="410"/>
      <c r="J86" s="410"/>
      <c r="K86" s="410"/>
      <c r="L86" s="410"/>
    </row>
    <row r="87" spans="1:12" ht="22.5" x14ac:dyDescent="0.25">
      <c r="A87" s="45" t="s">
        <v>35</v>
      </c>
      <c r="B87" s="414" t="s">
        <v>230</v>
      </c>
      <c r="C87" s="416" t="s">
        <v>102</v>
      </c>
      <c r="D87" s="416" t="s">
        <v>103</v>
      </c>
      <c r="E87" s="416" t="s">
        <v>104</v>
      </c>
      <c r="F87" s="416" t="s">
        <v>231</v>
      </c>
      <c r="G87" s="65" t="s">
        <v>232</v>
      </c>
      <c r="H87" s="65" t="s">
        <v>233</v>
      </c>
      <c r="I87" s="410"/>
      <c r="J87" s="410"/>
      <c r="K87" s="410"/>
      <c r="L87" s="410"/>
    </row>
    <row r="88" spans="1:12" ht="30" x14ac:dyDescent="0.25">
      <c r="A88" s="48" t="s">
        <v>35</v>
      </c>
      <c r="B88" s="415" t="s">
        <v>371</v>
      </c>
      <c r="C88" s="193" t="s">
        <v>372</v>
      </c>
      <c r="D88" s="193" t="s">
        <v>235</v>
      </c>
      <c r="E88" s="193" t="s">
        <v>375</v>
      </c>
      <c r="F88" s="193" t="s">
        <v>133</v>
      </c>
      <c r="G88" s="193" t="s">
        <v>133</v>
      </c>
      <c r="H88" s="193" t="s">
        <v>133</v>
      </c>
      <c r="I88" s="410"/>
      <c r="J88" s="410"/>
      <c r="K88" s="410"/>
      <c r="L88" s="410"/>
    </row>
    <row r="89" spans="1:12" ht="22.5" x14ac:dyDescent="0.25">
      <c r="A89" s="426" t="s">
        <v>236</v>
      </c>
      <c r="B89" s="414" t="s">
        <v>237</v>
      </c>
      <c r="C89" s="416" t="s">
        <v>238</v>
      </c>
      <c r="D89" s="416" t="s">
        <v>239</v>
      </c>
      <c r="E89" s="417" t="s">
        <v>240</v>
      </c>
      <c r="F89" s="416" t="s">
        <v>241</v>
      </c>
      <c r="G89" s="416" t="s">
        <v>106</v>
      </c>
      <c r="H89" s="416" t="s">
        <v>107</v>
      </c>
      <c r="I89" s="416" t="s">
        <v>108</v>
      </c>
      <c r="J89" s="427" t="s">
        <v>242</v>
      </c>
      <c r="K89" s="65" t="s">
        <v>232</v>
      </c>
      <c r="L89" s="65" t="s">
        <v>233</v>
      </c>
    </row>
    <row r="90" spans="1:12" ht="30" x14ac:dyDescent="0.25">
      <c r="A90" s="428" t="s">
        <v>236</v>
      </c>
      <c r="B90" s="415" t="s">
        <v>255</v>
      </c>
      <c r="C90" s="193" t="s">
        <v>133</v>
      </c>
      <c r="D90" s="193" t="s">
        <v>133</v>
      </c>
      <c r="E90" s="429" t="s">
        <v>133</v>
      </c>
      <c r="F90" s="193" t="s">
        <v>367</v>
      </c>
      <c r="G90" s="193" t="s">
        <v>368</v>
      </c>
      <c r="H90" s="193" t="s">
        <v>303</v>
      </c>
      <c r="I90" s="193" t="s">
        <v>548</v>
      </c>
      <c r="J90" s="429" t="s">
        <v>133</v>
      </c>
      <c r="K90" s="193" t="s">
        <v>133</v>
      </c>
      <c r="L90" s="193" t="s">
        <v>133</v>
      </c>
    </row>
    <row r="91" spans="1:12" ht="22.5" x14ac:dyDescent="0.25">
      <c r="A91" s="45" t="s">
        <v>246</v>
      </c>
      <c r="B91" s="414" t="s">
        <v>237</v>
      </c>
      <c r="C91" s="416" t="s">
        <v>238</v>
      </c>
      <c r="D91" s="416" t="s">
        <v>241</v>
      </c>
      <c r="E91" s="65" t="s">
        <v>232</v>
      </c>
      <c r="F91" s="65" t="s">
        <v>233</v>
      </c>
      <c r="G91" s="410"/>
      <c r="H91" s="410"/>
      <c r="I91" s="410"/>
      <c r="J91" s="410"/>
      <c r="K91" s="410"/>
      <c r="L91" s="410"/>
    </row>
    <row r="92" spans="1:12" x14ac:dyDescent="0.25">
      <c r="A92" s="48" t="s">
        <v>246</v>
      </c>
      <c r="B92" s="415" t="s">
        <v>133</v>
      </c>
      <c r="C92" s="415" t="s">
        <v>133</v>
      </c>
      <c r="D92" s="415" t="s">
        <v>133</v>
      </c>
      <c r="E92" s="193" t="s">
        <v>133</v>
      </c>
      <c r="F92" s="193" t="s">
        <v>133</v>
      </c>
      <c r="G92" s="410"/>
      <c r="H92" s="410"/>
      <c r="I92" s="410"/>
      <c r="J92" s="410"/>
      <c r="K92" s="410"/>
      <c r="L92" s="410"/>
    </row>
    <row r="93" spans="1:12" ht="22.5" x14ac:dyDescent="0.25">
      <c r="A93" s="45" t="s">
        <v>247</v>
      </c>
      <c r="B93" s="414" t="s">
        <v>248</v>
      </c>
      <c r="C93" s="416" t="s">
        <v>249</v>
      </c>
      <c r="D93" s="416" t="s">
        <v>250</v>
      </c>
      <c r="E93" s="416" t="s">
        <v>251</v>
      </c>
      <c r="F93" s="430" t="s">
        <v>252</v>
      </c>
      <c r="G93" s="189" t="s">
        <v>253</v>
      </c>
      <c r="H93" s="410"/>
      <c r="I93" s="410"/>
      <c r="J93" s="410"/>
      <c r="K93" s="410"/>
      <c r="L93" s="410"/>
    </row>
    <row r="94" spans="1:12" x14ac:dyDescent="0.25">
      <c r="A94" s="83" t="s">
        <v>247</v>
      </c>
      <c r="B94" s="423" t="s">
        <v>541</v>
      </c>
      <c r="C94" s="193" t="s">
        <v>330</v>
      </c>
      <c r="D94" s="193" t="s">
        <v>133</v>
      </c>
      <c r="E94" s="193" t="s">
        <v>133</v>
      </c>
      <c r="F94" s="193">
        <v>0.5</v>
      </c>
      <c r="G94" s="193" t="s">
        <v>243</v>
      </c>
      <c r="H94" s="410"/>
      <c r="I94" s="410"/>
      <c r="J94" s="410"/>
      <c r="K94" s="410"/>
      <c r="L94" s="410"/>
    </row>
    <row r="95" spans="1:12" ht="30" x14ac:dyDescent="0.25">
      <c r="A95" s="83" t="s">
        <v>247</v>
      </c>
      <c r="B95" s="423" t="s">
        <v>336</v>
      </c>
      <c r="C95" s="193" t="s">
        <v>330</v>
      </c>
      <c r="D95" s="193" t="s">
        <v>304</v>
      </c>
      <c r="E95" s="193" t="s">
        <v>133</v>
      </c>
      <c r="F95" s="193">
        <v>0.5</v>
      </c>
      <c r="G95" s="193" t="s">
        <v>243</v>
      </c>
      <c r="H95" s="410"/>
      <c r="I95" s="410"/>
      <c r="J95" s="410"/>
      <c r="K95" s="410"/>
      <c r="L95" s="410"/>
    </row>
    <row r="96" spans="1:12" ht="30" x14ac:dyDescent="0.25">
      <c r="A96" s="83" t="s">
        <v>247</v>
      </c>
      <c r="B96" s="423" t="s">
        <v>337</v>
      </c>
      <c r="C96" s="193" t="s">
        <v>330</v>
      </c>
      <c r="D96" s="193" t="s">
        <v>223</v>
      </c>
      <c r="E96" s="193" t="s">
        <v>133</v>
      </c>
      <c r="F96" s="193">
        <v>0.5</v>
      </c>
      <c r="G96" s="193" t="s">
        <v>243</v>
      </c>
      <c r="H96" s="410"/>
      <c r="I96" s="410"/>
      <c r="J96" s="410"/>
      <c r="K96" s="410"/>
      <c r="L96" s="410"/>
    </row>
    <row r="97" spans="1:18" ht="30" x14ac:dyDescent="0.25">
      <c r="A97" s="83" t="s">
        <v>247</v>
      </c>
      <c r="B97" s="423" t="s">
        <v>338</v>
      </c>
      <c r="C97" s="193" t="s">
        <v>330</v>
      </c>
      <c r="D97" s="193" t="s">
        <v>223</v>
      </c>
      <c r="E97" s="193" t="s">
        <v>133</v>
      </c>
      <c r="F97" s="193">
        <v>0.5</v>
      </c>
      <c r="G97" s="193" t="s">
        <v>243</v>
      </c>
      <c r="H97" s="410"/>
      <c r="I97" s="410"/>
      <c r="J97" s="410"/>
      <c r="K97" s="410"/>
      <c r="L97" s="410"/>
      <c r="M97" s="410"/>
      <c r="N97" s="410"/>
      <c r="O97" s="410"/>
      <c r="P97" s="410"/>
      <c r="Q97" s="410"/>
      <c r="R97" s="410"/>
    </row>
    <row r="98" spans="1:18" ht="22.5" x14ac:dyDescent="0.25">
      <c r="A98" s="45" t="s">
        <v>258</v>
      </c>
      <c r="B98" s="414" t="s">
        <v>248</v>
      </c>
      <c r="C98" s="416" t="s">
        <v>249</v>
      </c>
      <c r="D98" s="416" t="s">
        <v>250</v>
      </c>
      <c r="E98" s="408"/>
      <c r="F98" s="409"/>
      <c r="G98" s="410"/>
      <c r="H98" s="410"/>
      <c r="I98" s="410"/>
      <c r="J98" s="410"/>
      <c r="K98" s="410"/>
      <c r="L98" s="410"/>
      <c r="M98" s="410"/>
      <c r="N98" s="410"/>
      <c r="O98" s="410"/>
      <c r="P98" s="410"/>
      <c r="Q98" s="410"/>
      <c r="R98" s="410"/>
    </row>
    <row r="99" spans="1:18" x14ac:dyDescent="0.25">
      <c r="A99" s="83" t="s">
        <v>258</v>
      </c>
      <c r="B99" s="423" t="s">
        <v>542</v>
      </c>
      <c r="C99" s="193" t="s">
        <v>329</v>
      </c>
      <c r="D99" s="193" t="s">
        <v>133</v>
      </c>
      <c r="E99" s="412"/>
      <c r="F99" s="410"/>
      <c r="G99" s="410"/>
      <c r="H99" s="410"/>
      <c r="I99" s="410"/>
      <c r="J99" s="410"/>
      <c r="K99" s="410"/>
      <c r="L99" s="410"/>
      <c r="M99" s="410"/>
      <c r="N99" s="410"/>
      <c r="O99" s="410"/>
      <c r="P99" s="410"/>
      <c r="Q99" s="410"/>
      <c r="R99" s="410"/>
    </row>
    <row r="100" spans="1:18" x14ac:dyDescent="0.25">
      <c r="A100" s="83" t="s">
        <v>258</v>
      </c>
      <c r="B100" s="423" t="s">
        <v>541</v>
      </c>
      <c r="C100" s="193" t="s">
        <v>329</v>
      </c>
      <c r="D100" s="193" t="s">
        <v>133</v>
      </c>
      <c r="E100" s="412"/>
      <c r="F100" s="410"/>
      <c r="G100" s="410"/>
      <c r="H100" s="410"/>
      <c r="I100" s="410"/>
      <c r="J100" s="410"/>
      <c r="K100" s="410"/>
      <c r="L100" s="410"/>
      <c r="M100" s="410"/>
      <c r="N100" s="410"/>
      <c r="O100" s="410"/>
      <c r="P100" s="410"/>
      <c r="Q100" s="410"/>
      <c r="R100" s="410"/>
    </row>
    <row r="101" spans="1:18" ht="30" x14ac:dyDescent="0.25">
      <c r="A101" s="83" t="s">
        <v>258</v>
      </c>
      <c r="B101" s="423" t="s">
        <v>543</v>
      </c>
      <c r="C101" s="193" t="s">
        <v>329</v>
      </c>
      <c r="D101" s="193" t="s">
        <v>133</v>
      </c>
      <c r="E101" s="412"/>
      <c r="F101" s="410"/>
      <c r="G101" s="410"/>
      <c r="H101" s="410"/>
      <c r="I101" s="410"/>
      <c r="J101" s="410"/>
      <c r="K101" s="410"/>
      <c r="L101" s="410"/>
      <c r="M101" s="410"/>
      <c r="N101" s="410"/>
      <c r="O101" s="410"/>
      <c r="P101" s="410"/>
      <c r="Q101" s="410"/>
      <c r="R101" s="410"/>
    </row>
    <row r="102" spans="1:18" ht="30" x14ac:dyDescent="0.25">
      <c r="A102" s="83" t="s">
        <v>258</v>
      </c>
      <c r="B102" s="423" t="s">
        <v>336</v>
      </c>
      <c r="C102" s="193" t="s">
        <v>329</v>
      </c>
      <c r="D102" s="193" t="s">
        <v>133</v>
      </c>
      <c r="E102" s="412"/>
      <c r="F102" s="410"/>
      <c r="G102" s="410"/>
      <c r="H102" s="410"/>
      <c r="I102" s="410"/>
      <c r="J102" s="410"/>
      <c r="K102" s="410"/>
      <c r="L102" s="410"/>
      <c r="M102" s="410"/>
      <c r="N102" s="410"/>
      <c r="O102" s="410"/>
      <c r="P102" s="410"/>
      <c r="Q102" s="410"/>
      <c r="R102" s="410"/>
    </row>
    <row r="103" spans="1:18" ht="30" x14ac:dyDescent="0.25">
      <c r="A103" s="83" t="s">
        <v>258</v>
      </c>
      <c r="B103" s="423" t="s">
        <v>337</v>
      </c>
      <c r="C103" s="193" t="s">
        <v>329</v>
      </c>
      <c r="D103" s="193" t="s">
        <v>133</v>
      </c>
      <c r="E103" s="412"/>
      <c r="F103" s="410"/>
      <c r="G103" s="410"/>
      <c r="H103" s="410"/>
      <c r="I103" s="410"/>
      <c r="J103" s="410"/>
      <c r="K103" s="410"/>
      <c r="L103" s="410"/>
      <c r="M103" s="410"/>
      <c r="N103" s="410"/>
      <c r="O103" s="410"/>
      <c r="P103" s="410"/>
      <c r="Q103" s="410"/>
      <c r="R103" s="410"/>
    </row>
    <row r="104" spans="1:18" x14ac:dyDescent="0.25">
      <c r="A104" s="83" t="s">
        <v>258</v>
      </c>
      <c r="B104" s="423" t="s">
        <v>344</v>
      </c>
      <c r="C104" s="193" t="s">
        <v>329</v>
      </c>
      <c r="D104" s="193" t="s">
        <v>133</v>
      </c>
      <c r="E104" s="412"/>
      <c r="F104" s="410"/>
      <c r="G104" s="410"/>
      <c r="H104" s="410"/>
      <c r="I104" s="410"/>
      <c r="J104" s="410"/>
      <c r="K104" s="410"/>
      <c r="L104" s="410"/>
      <c r="M104" s="410"/>
      <c r="N104" s="410"/>
      <c r="O104" s="410"/>
      <c r="P104" s="410"/>
      <c r="Q104" s="410"/>
      <c r="R104" s="410"/>
    </row>
    <row r="105" spans="1:18" ht="45" x14ac:dyDescent="0.25">
      <c r="A105" s="83" t="s">
        <v>258</v>
      </c>
      <c r="B105" s="423" t="s">
        <v>544</v>
      </c>
      <c r="C105" s="193" t="s">
        <v>329</v>
      </c>
      <c r="D105" s="193" t="s">
        <v>133</v>
      </c>
      <c r="E105" s="412"/>
      <c r="F105" s="410"/>
      <c r="G105" s="410"/>
      <c r="H105" s="410"/>
      <c r="I105" s="410"/>
      <c r="J105" s="410"/>
      <c r="K105" s="410"/>
      <c r="L105" s="410"/>
      <c r="M105" s="410"/>
      <c r="N105" s="410"/>
      <c r="O105" s="410"/>
      <c r="P105" s="410"/>
      <c r="Q105" s="410"/>
      <c r="R105" s="410"/>
    </row>
    <row r="106" spans="1:18" ht="30" x14ac:dyDescent="0.25">
      <c r="A106" s="83" t="s">
        <v>258</v>
      </c>
      <c r="B106" s="423" t="s">
        <v>338</v>
      </c>
      <c r="C106" s="193" t="s">
        <v>329</v>
      </c>
      <c r="D106" s="193" t="s">
        <v>133</v>
      </c>
      <c r="E106" s="412"/>
      <c r="F106" s="410"/>
      <c r="G106" s="410"/>
      <c r="H106" s="410"/>
      <c r="I106" s="410"/>
      <c r="J106" s="410"/>
      <c r="K106" s="410"/>
      <c r="L106" s="410"/>
      <c r="M106" s="410"/>
      <c r="N106" s="410"/>
      <c r="O106" s="410"/>
      <c r="P106" s="410"/>
      <c r="Q106" s="410"/>
      <c r="R106" s="410"/>
    </row>
    <row r="107" spans="1:18" ht="30" x14ac:dyDescent="0.25">
      <c r="A107" s="83" t="s">
        <v>258</v>
      </c>
      <c r="B107" s="423" t="s">
        <v>346</v>
      </c>
      <c r="C107" s="193" t="s">
        <v>329</v>
      </c>
      <c r="D107" s="193" t="s">
        <v>133</v>
      </c>
      <c r="E107" s="412"/>
      <c r="F107" s="410"/>
      <c r="G107" s="410"/>
      <c r="H107" s="410"/>
      <c r="I107" s="410"/>
      <c r="J107" s="410"/>
      <c r="K107" s="410"/>
      <c r="L107" s="410"/>
      <c r="M107" s="410"/>
      <c r="N107" s="410"/>
      <c r="O107" s="410"/>
      <c r="P107" s="410"/>
      <c r="Q107" s="410"/>
      <c r="R107" s="410"/>
    </row>
    <row r="108" spans="1:18" ht="30" x14ac:dyDescent="0.25">
      <c r="A108" s="83" t="s">
        <v>258</v>
      </c>
      <c r="B108" s="423" t="s">
        <v>408</v>
      </c>
      <c r="C108" s="193" t="s">
        <v>348</v>
      </c>
      <c r="D108" s="193" t="s">
        <v>133</v>
      </c>
      <c r="E108" s="412"/>
      <c r="F108" s="410"/>
      <c r="G108" s="410"/>
      <c r="H108" s="410"/>
      <c r="I108" s="410"/>
      <c r="J108" s="410"/>
      <c r="K108" s="410"/>
      <c r="L108" s="410"/>
      <c r="M108" s="410"/>
      <c r="N108" s="410"/>
      <c r="O108" s="410"/>
      <c r="P108" s="410"/>
      <c r="Q108" s="410"/>
      <c r="R108" s="410"/>
    </row>
    <row r="109" spans="1:18" x14ac:dyDescent="0.25">
      <c r="A109" s="431" t="s">
        <v>280</v>
      </c>
      <c r="B109" s="432" t="s">
        <v>248</v>
      </c>
      <c r="C109" s="433"/>
      <c r="D109" s="434"/>
      <c r="E109" s="435"/>
      <c r="F109" s="435"/>
      <c r="G109" s="435"/>
      <c r="H109" s="435"/>
      <c r="I109" s="435"/>
      <c r="J109" s="435"/>
      <c r="K109" s="435"/>
      <c r="L109" s="435"/>
      <c r="M109" s="435"/>
      <c r="N109" s="435"/>
      <c r="O109" s="435"/>
      <c r="P109" s="435"/>
      <c r="Q109" s="435"/>
      <c r="R109" s="435"/>
    </row>
    <row r="110" spans="1:18" x14ac:dyDescent="0.25">
      <c r="A110" s="436" t="s">
        <v>280</v>
      </c>
      <c r="B110" s="437" t="s">
        <v>545</v>
      </c>
      <c r="C110" s="438"/>
      <c r="D110" s="435"/>
      <c r="E110" s="435"/>
      <c r="F110" s="435"/>
      <c r="G110" s="435"/>
      <c r="H110" s="435"/>
      <c r="I110" s="435"/>
      <c r="J110" s="435"/>
      <c r="K110" s="435"/>
      <c r="L110" s="435"/>
      <c r="M110" s="435"/>
      <c r="N110" s="435"/>
      <c r="O110" s="435"/>
      <c r="P110" s="435"/>
      <c r="Q110" s="435"/>
      <c r="R110" s="435"/>
    </row>
    <row r="111" spans="1:18" ht="30" x14ac:dyDescent="0.25">
      <c r="A111" s="436" t="s">
        <v>280</v>
      </c>
      <c r="B111" s="437" t="s">
        <v>546</v>
      </c>
      <c r="C111" s="438"/>
      <c r="D111" s="435"/>
      <c r="E111" s="435"/>
      <c r="F111" s="435"/>
      <c r="G111" s="435"/>
      <c r="H111" s="435"/>
      <c r="I111" s="435"/>
      <c r="J111" s="435"/>
      <c r="K111" s="435"/>
      <c r="L111" s="435"/>
      <c r="M111" s="435"/>
      <c r="N111" s="435"/>
      <c r="O111" s="435"/>
      <c r="P111" s="435"/>
      <c r="Q111" s="435"/>
      <c r="R111" s="435"/>
    </row>
    <row r="112" spans="1:18" ht="30" x14ac:dyDescent="0.25">
      <c r="A112" s="436" t="s">
        <v>280</v>
      </c>
      <c r="B112" s="437" t="s">
        <v>547</v>
      </c>
      <c r="C112" s="438"/>
      <c r="D112" s="435"/>
      <c r="E112" s="435"/>
      <c r="F112" s="435"/>
      <c r="G112" s="435"/>
      <c r="H112" s="435"/>
      <c r="I112" s="435"/>
      <c r="J112" s="435"/>
      <c r="K112" s="435"/>
      <c r="L112" s="435"/>
      <c r="M112" s="435"/>
      <c r="N112" s="435"/>
      <c r="O112" s="435"/>
      <c r="P112" s="435"/>
      <c r="Q112" s="435"/>
      <c r="R112" s="435"/>
    </row>
    <row r="113" spans="1:20" x14ac:dyDescent="0.25">
      <c r="A113" s="45" t="s">
        <v>282</v>
      </c>
      <c r="B113" s="65" t="s">
        <v>283</v>
      </c>
      <c r="C113" s="439" t="s">
        <v>284</v>
      </c>
      <c r="D113" s="439" t="s">
        <v>285</v>
      </c>
      <c r="E113" s="439" t="s">
        <v>286</v>
      </c>
      <c r="F113" s="65" t="s">
        <v>232</v>
      </c>
      <c r="G113" s="65" t="s">
        <v>233</v>
      </c>
      <c r="H113" s="439" t="s">
        <v>287</v>
      </c>
      <c r="I113" s="439" t="s">
        <v>288</v>
      </c>
      <c r="J113" s="439" t="s">
        <v>206</v>
      </c>
      <c r="K113" s="439" t="s">
        <v>289</v>
      </c>
      <c r="L113" s="439" t="s">
        <v>290</v>
      </c>
      <c r="M113" s="439" t="s">
        <v>291</v>
      </c>
      <c r="N113" s="439" t="s">
        <v>292</v>
      </c>
      <c r="O113" s="439" t="s">
        <v>112</v>
      </c>
      <c r="P113" s="439" t="s">
        <v>293</v>
      </c>
      <c r="Q113" s="439" t="s">
        <v>294</v>
      </c>
      <c r="R113" s="439" t="s">
        <v>295</v>
      </c>
      <c r="S113" s="439" t="s">
        <v>296</v>
      </c>
      <c r="T113" s="76" t="s">
        <v>216</v>
      </c>
    </row>
    <row r="114" spans="1:20" ht="75" x14ac:dyDescent="0.25">
      <c r="A114" s="83" t="s">
        <v>282</v>
      </c>
      <c r="B114" s="442" t="s">
        <v>356</v>
      </c>
      <c r="C114" s="442" t="s">
        <v>358</v>
      </c>
      <c r="D114" s="442">
        <v>1</v>
      </c>
      <c r="E114" s="442" t="s">
        <v>549</v>
      </c>
      <c r="F114" s="442" t="s">
        <v>133</v>
      </c>
      <c r="G114" s="442" t="s">
        <v>133</v>
      </c>
      <c r="H114" s="442" t="s">
        <v>133</v>
      </c>
      <c r="I114" s="442">
        <v>1</v>
      </c>
      <c r="J114" s="442" t="s">
        <v>35</v>
      </c>
      <c r="K114" s="442" t="s">
        <v>133</v>
      </c>
      <c r="L114" s="442" t="s">
        <v>133</v>
      </c>
      <c r="M114" s="442" t="s">
        <v>382</v>
      </c>
      <c r="N114" s="442" t="s">
        <v>133</v>
      </c>
      <c r="O114" s="442" t="s">
        <v>133</v>
      </c>
      <c r="P114" s="442" t="s">
        <v>133</v>
      </c>
      <c r="Q114" s="442" t="s">
        <v>133</v>
      </c>
      <c r="R114" s="442" t="s">
        <v>133</v>
      </c>
      <c r="S114" s="442" t="s">
        <v>133</v>
      </c>
      <c r="T114" s="442" t="s">
        <v>133</v>
      </c>
    </row>
    <row r="115" spans="1:20" ht="135" x14ac:dyDescent="0.25">
      <c r="A115" s="83" t="s">
        <v>282</v>
      </c>
      <c r="B115" s="146" t="s">
        <v>356</v>
      </c>
      <c r="C115" s="146" t="s">
        <v>358</v>
      </c>
      <c r="D115" s="442">
        <v>2</v>
      </c>
      <c r="E115" s="442" t="s">
        <v>550</v>
      </c>
      <c r="F115" s="442" t="s">
        <v>133</v>
      </c>
      <c r="G115" s="442" t="s">
        <v>133</v>
      </c>
      <c r="H115" s="442" t="s">
        <v>394</v>
      </c>
      <c r="I115" s="442">
        <v>1</v>
      </c>
      <c r="J115" s="442" t="s">
        <v>35</v>
      </c>
      <c r="K115" s="442" t="s">
        <v>133</v>
      </c>
      <c r="L115" s="442" t="s">
        <v>133</v>
      </c>
      <c r="M115" s="442" t="s">
        <v>380</v>
      </c>
      <c r="N115" s="442" t="s">
        <v>133</v>
      </c>
      <c r="O115" s="442" t="s">
        <v>133</v>
      </c>
      <c r="P115" s="442" t="s">
        <v>133</v>
      </c>
      <c r="Q115" s="442" t="s">
        <v>133</v>
      </c>
      <c r="R115" s="442" t="s">
        <v>133</v>
      </c>
      <c r="S115" s="442" t="s">
        <v>133</v>
      </c>
      <c r="T115" s="442" t="s">
        <v>133</v>
      </c>
    </row>
    <row r="116" spans="1:20" x14ac:dyDescent="0.25">
      <c r="A116" s="83" t="s">
        <v>282</v>
      </c>
      <c r="B116" s="139" t="s">
        <v>356</v>
      </c>
      <c r="C116" s="139" t="s">
        <v>358</v>
      </c>
      <c r="D116" s="139">
        <v>2</v>
      </c>
      <c r="E116" s="443" t="s">
        <v>550</v>
      </c>
      <c r="F116" s="443" t="s">
        <v>133</v>
      </c>
      <c r="G116" s="443" t="s">
        <v>133</v>
      </c>
      <c r="H116" s="443" t="s">
        <v>394</v>
      </c>
      <c r="I116" s="442">
        <v>2</v>
      </c>
      <c r="J116" s="442" t="s">
        <v>112</v>
      </c>
      <c r="K116" s="442" t="s">
        <v>133</v>
      </c>
      <c r="L116" s="442" t="s">
        <v>133</v>
      </c>
      <c r="M116" s="442" t="s">
        <v>133</v>
      </c>
      <c r="N116" s="442" t="s">
        <v>133</v>
      </c>
      <c r="O116" s="442" t="s">
        <v>376</v>
      </c>
      <c r="P116" s="442" t="s">
        <v>133</v>
      </c>
      <c r="Q116" s="442" t="s">
        <v>133</v>
      </c>
      <c r="R116" s="442" t="s">
        <v>133</v>
      </c>
      <c r="S116" s="442" t="s">
        <v>133</v>
      </c>
      <c r="T116" s="442" t="s">
        <v>133</v>
      </c>
    </row>
    <row r="117" spans="1:20" ht="60" x14ac:dyDescent="0.25">
      <c r="A117" s="83" t="s">
        <v>282</v>
      </c>
      <c r="B117" s="440" t="s">
        <v>318</v>
      </c>
      <c r="C117" s="442" t="s">
        <v>133</v>
      </c>
      <c r="D117" s="440">
        <v>3</v>
      </c>
      <c r="E117" s="440" t="s">
        <v>551</v>
      </c>
      <c r="F117" s="193" t="s">
        <v>133</v>
      </c>
      <c r="G117" s="193" t="s">
        <v>133</v>
      </c>
      <c r="H117" s="440" t="s">
        <v>133</v>
      </c>
      <c r="I117" s="440">
        <v>1</v>
      </c>
      <c r="J117" s="440" t="s">
        <v>35</v>
      </c>
      <c r="K117" s="440" t="s">
        <v>133</v>
      </c>
      <c r="L117" s="440" t="s">
        <v>133</v>
      </c>
      <c r="M117" s="440" t="s">
        <v>382</v>
      </c>
      <c r="N117" s="440" t="s">
        <v>133</v>
      </c>
      <c r="O117" s="440" t="s">
        <v>133</v>
      </c>
      <c r="P117" s="440" t="s">
        <v>133</v>
      </c>
      <c r="Q117" s="440" t="s">
        <v>133</v>
      </c>
      <c r="R117" s="440" t="s">
        <v>133</v>
      </c>
      <c r="S117" s="440" t="s">
        <v>133</v>
      </c>
      <c r="T117" s="440" t="s">
        <v>133</v>
      </c>
    </row>
    <row r="118" spans="1:20" x14ac:dyDescent="0.25">
      <c r="A118" s="45" t="s">
        <v>297</v>
      </c>
      <c r="B118" s="414" t="s">
        <v>298</v>
      </c>
      <c r="C118" s="433"/>
      <c r="D118" s="410"/>
      <c r="E118" s="410"/>
      <c r="F118" s="410"/>
      <c r="G118" s="410"/>
      <c r="H118" s="410"/>
      <c r="I118" s="410"/>
      <c r="J118" s="410"/>
      <c r="K118" s="410"/>
      <c r="L118" s="410"/>
      <c r="M118" s="410"/>
      <c r="N118" s="410"/>
      <c r="O118" s="410"/>
      <c r="P118" s="410"/>
      <c r="Q118" s="410"/>
      <c r="R118" s="410"/>
      <c r="S118" s="410"/>
      <c r="T118" s="410"/>
    </row>
    <row r="119" spans="1:20" x14ac:dyDescent="0.25">
      <c r="A119" s="48" t="s">
        <v>297</v>
      </c>
      <c r="B119" s="415" t="s">
        <v>221</v>
      </c>
      <c r="C119" s="438"/>
      <c r="D119" s="410"/>
      <c r="E119" s="410"/>
      <c r="F119" s="410"/>
      <c r="G119" s="410"/>
      <c r="H119" s="410"/>
      <c r="I119" s="410"/>
      <c r="J119" s="410"/>
      <c r="K119" s="410"/>
      <c r="L119" s="410"/>
      <c r="M119" s="410"/>
      <c r="N119" s="410"/>
      <c r="O119" s="410"/>
      <c r="P119" s="410"/>
      <c r="Q119" s="410"/>
      <c r="R119" s="410"/>
      <c r="S119" s="410"/>
      <c r="T119" s="410"/>
    </row>
    <row r="120" spans="1:20" ht="25.5" x14ac:dyDescent="0.25">
      <c r="A120" s="45" t="s">
        <v>299</v>
      </c>
      <c r="B120" s="414" t="s">
        <v>289</v>
      </c>
      <c r="C120" s="416" t="s">
        <v>290</v>
      </c>
      <c r="D120" s="412"/>
      <c r="E120" s="410"/>
      <c r="F120" s="410"/>
      <c r="G120" s="410"/>
      <c r="H120" s="410"/>
      <c r="I120" s="410"/>
      <c r="J120" s="410"/>
      <c r="K120" s="410"/>
      <c r="L120" s="410"/>
      <c r="M120" s="410"/>
      <c r="N120" s="410"/>
      <c r="O120" s="410"/>
      <c r="P120" s="410"/>
      <c r="Q120" s="410"/>
      <c r="R120" s="410"/>
      <c r="S120" s="410"/>
      <c r="T120" s="410"/>
    </row>
    <row r="121" spans="1:20" ht="25.5" x14ac:dyDescent="0.25">
      <c r="A121" s="48" t="s">
        <v>299</v>
      </c>
      <c r="B121" s="415" t="s">
        <v>133</v>
      </c>
      <c r="C121" s="415" t="s">
        <v>133</v>
      </c>
      <c r="D121" s="412"/>
      <c r="E121" s="410"/>
      <c r="F121" s="410"/>
      <c r="G121" s="410"/>
      <c r="H121" s="410"/>
      <c r="I121" s="410"/>
      <c r="J121" s="410"/>
      <c r="K121" s="410"/>
      <c r="L121" s="410"/>
      <c r="M121" s="410"/>
      <c r="N121" s="410"/>
      <c r="O121" s="410"/>
      <c r="P121" s="410"/>
      <c r="Q121" s="410"/>
      <c r="R121" s="410"/>
      <c r="S121" s="410"/>
      <c r="T121" s="410"/>
    </row>
    <row r="122" spans="1:20" x14ac:dyDescent="0.25">
      <c r="A122" s="410"/>
      <c r="B122" s="422"/>
      <c r="C122" s="410"/>
      <c r="D122" s="410"/>
      <c r="E122" s="410"/>
      <c r="F122" s="410"/>
      <c r="G122" s="410"/>
      <c r="H122" s="410"/>
      <c r="I122" s="410"/>
      <c r="J122" s="410"/>
      <c r="K122" s="410"/>
      <c r="L122" s="410"/>
      <c r="M122" s="410"/>
      <c r="N122" s="410"/>
      <c r="O122" s="410"/>
      <c r="P122" s="410"/>
      <c r="Q122" s="410"/>
      <c r="R122" s="410"/>
      <c r="S122" s="410"/>
      <c r="T122" s="410"/>
    </row>
    <row r="123" spans="1:20" x14ac:dyDescent="0.25">
      <c r="A123" s="61" t="s">
        <v>229</v>
      </c>
      <c r="B123" s="441" t="s">
        <v>307</v>
      </c>
      <c r="C123" s="424"/>
      <c r="D123" s="425"/>
      <c r="E123" s="425"/>
      <c r="F123" s="425"/>
      <c r="G123" s="410"/>
      <c r="H123" s="410"/>
      <c r="I123" s="410"/>
      <c r="J123" s="410"/>
      <c r="K123" s="410"/>
      <c r="L123" s="410"/>
      <c r="M123" s="410"/>
      <c r="N123" s="410"/>
      <c r="O123" s="410"/>
      <c r="P123" s="410"/>
      <c r="Q123" s="410"/>
      <c r="R123" s="410"/>
      <c r="S123" s="410"/>
      <c r="T123" s="410"/>
    </row>
    <row r="124" spans="1:20" ht="22.5" x14ac:dyDescent="0.25">
      <c r="A124" s="45" t="s">
        <v>35</v>
      </c>
      <c r="B124" s="414" t="s">
        <v>230</v>
      </c>
      <c r="C124" s="416" t="s">
        <v>102</v>
      </c>
      <c r="D124" s="416" t="s">
        <v>103</v>
      </c>
      <c r="E124" s="416" t="s">
        <v>104</v>
      </c>
      <c r="F124" s="416" t="s">
        <v>231</v>
      </c>
      <c r="G124" s="65" t="s">
        <v>232</v>
      </c>
      <c r="H124" s="65" t="s">
        <v>233</v>
      </c>
      <c r="I124" s="410"/>
      <c r="J124" s="410"/>
      <c r="K124" s="410"/>
      <c r="L124" s="410"/>
      <c r="M124" s="410"/>
      <c r="N124" s="410"/>
      <c r="O124" s="410"/>
      <c r="P124" s="410"/>
      <c r="Q124" s="410"/>
      <c r="R124" s="410"/>
      <c r="S124" s="410"/>
      <c r="T124" s="410"/>
    </row>
    <row r="125" spans="1:20" x14ac:dyDescent="0.25">
      <c r="A125" s="83" t="s">
        <v>35</v>
      </c>
      <c r="B125" s="193" t="s">
        <v>552</v>
      </c>
      <c r="C125" s="193" t="s">
        <v>553</v>
      </c>
      <c r="D125" s="193" t="s">
        <v>382</v>
      </c>
      <c r="E125" s="193" t="s">
        <v>494</v>
      </c>
      <c r="F125" s="193" t="s">
        <v>133</v>
      </c>
      <c r="G125" s="444" t="s">
        <v>133</v>
      </c>
      <c r="H125" s="444">
        <v>40031</v>
      </c>
      <c r="I125" s="410"/>
      <c r="J125" s="410"/>
      <c r="K125" s="410"/>
      <c r="L125" s="410"/>
      <c r="M125" s="410"/>
      <c r="N125" s="410"/>
      <c r="O125" s="410"/>
      <c r="P125" s="410"/>
      <c r="Q125" s="410"/>
      <c r="R125" s="410"/>
      <c r="S125" s="410"/>
      <c r="T125" s="410"/>
    </row>
    <row r="126" spans="1:20" x14ac:dyDescent="0.25">
      <c r="A126" s="48" t="s">
        <v>35</v>
      </c>
      <c r="B126" s="415" t="s">
        <v>380</v>
      </c>
      <c r="C126" s="193" t="s">
        <v>382</v>
      </c>
      <c r="D126" s="193" t="s">
        <v>382</v>
      </c>
      <c r="E126" s="193" t="s">
        <v>494</v>
      </c>
      <c r="F126" s="193" t="s">
        <v>133</v>
      </c>
      <c r="G126" s="444">
        <v>40032</v>
      </c>
      <c r="H126" s="444" t="s">
        <v>133</v>
      </c>
      <c r="I126" s="410"/>
      <c r="J126" s="410"/>
      <c r="K126" s="410"/>
      <c r="L126" s="410"/>
      <c r="M126" s="410"/>
      <c r="N126" s="410"/>
      <c r="O126" s="410"/>
      <c r="P126" s="410"/>
      <c r="Q126" s="410"/>
      <c r="R126" s="410"/>
      <c r="S126" s="410"/>
      <c r="T126" s="410"/>
    </row>
    <row r="127" spans="1:20" ht="22.5" x14ac:dyDescent="0.25">
      <c r="A127" s="426" t="s">
        <v>236</v>
      </c>
      <c r="B127" s="414" t="s">
        <v>237</v>
      </c>
      <c r="C127" s="416" t="s">
        <v>238</v>
      </c>
      <c r="D127" s="416" t="s">
        <v>239</v>
      </c>
      <c r="E127" s="417" t="s">
        <v>240</v>
      </c>
      <c r="F127" s="416" t="s">
        <v>241</v>
      </c>
      <c r="G127" s="416" t="s">
        <v>106</v>
      </c>
      <c r="H127" s="416" t="s">
        <v>107</v>
      </c>
      <c r="I127" s="416" t="s">
        <v>108</v>
      </c>
      <c r="J127" s="427" t="s">
        <v>242</v>
      </c>
      <c r="K127" s="65" t="s">
        <v>232</v>
      </c>
      <c r="L127" s="65" t="s">
        <v>233</v>
      </c>
      <c r="M127" s="410"/>
      <c r="N127" s="410"/>
      <c r="O127" s="410"/>
      <c r="P127" s="410"/>
      <c r="Q127" s="410"/>
      <c r="R127" s="410"/>
      <c r="S127" s="410"/>
      <c r="T127" s="410"/>
    </row>
    <row r="128" spans="1:20" x14ac:dyDescent="0.25">
      <c r="A128" s="445" t="s">
        <v>236</v>
      </c>
      <c r="B128" s="415" t="s">
        <v>255</v>
      </c>
      <c r="C128" s="193" t="s">
        <v>133</v>
      </c>
      <c r="D128" s="193" t="s">
        <v>133</v>
      </c>
      <c r="E128" s="429" t="s">
        <v>133</v>
      </c>
      <c r="F128" s="193" t="s">
        <v>367</v>
      </c>
      <c r="G128" s="193" t="s">
        <v>368</v>
      </c>
      <c r="H128" s="193" t="s">
        <v>384</v>
      </c>
      <c r="I128" s="193" t="s">
        <v>495</v>
      </c>
      <c r="J128" s="429" t="s">
        <v>133</v>
      </c>
      <c r="K128" s="444" t="s">
        <v>133</v>
      </c>
      <c r="L128" s="444">
        <v>40031</v>
      </c>
      <c r="M128" s="410"/>
      <c r="N128" s="410"/>
      <c r="O128" s="410"/>
      <c r="P128" s="410"/>
      <c r="Q128" s="410"/>
      <c r="R128" s="410"/>
      <c r="S128" s="410"/>
      <c r="T128" s="410"/>
    </row>
    <row r="129" spans="1:12" x14ac:dyDescent="0.25">
      <c r="A129" s="428" t="s">
        <v>236</v>
      </c>
      <c r="B129" s="415" t="s">
        <v>255</v>
      </c>
      <c r="C129" s="193" t="s">
        <v>133</v>
      </c>
      <c r="D129" s="193" t="s">
        <v>133</v>
      </c>
      <c r="E129" s="429" t="s">
        <v>133</v>
      </c>
      <c r="F129" s="193" t="s">
        <v>376</v>
      </c>
      <c r="G129" s="193" t="s">
        <v>235</v>
      </c>
      <c r="H129" s="193" t="s">
        <v>384</v>
      </c>
      <c r="I129" s="193" t="s">
        <v>495</v>
      </c>
      <c r="J129" s="429" t="s">
        <v>133</v>
      </c>
      <c r="K129" s="444">
        <v>40032</v>
      </c>
      <c r="L129" s="444" t="s">
        <v>133</v>
      </c>
    </row>
    <row r="130" spans="1:12" ht="22.5" x14ac:dyDescent="0.25">
      <c r="A130" s="45" t="s">
        <v>246</v>
      </c>
      <c r="B130" s="414" t="s">
        <v>237</v>
      </c>
      <c r="C130" s="416" t="s">
        <v>238</v>
      </c>
      <c r="D130" s="416" t="s">
        <v>241</v>
      </c>
      <c r="E130" s="65" t="s">
        <v>232</v>
      </c>
      <c r="F130" s="65" t="s">
        <v>233</v>
      </c>
      <c r="G130" s="410"/>
      <c r="H130" s="410"/>
      <c r="I130" s="410"/>
      <c r="J130" s="410"/>
      <c r="K130" s="410"/>
      <c r="L130" s="410"/>
    </row>
    <row r="131" spans="1:12" x14ac:dyDescent="0.25">
      <c r="A131" s="48" t="s">
        <v>246</v>
      </c>
      <c r="B131" s="415" t="s">
        <v>133</v>
      </c>
      <c r="C131" s="415" t="s">
        <v>133</v>
      </c>
      <c r="D131" s="415" t="s">
        <v>133</v>
      </c>
      <c r="E131" s="193" t="s">
        <v>133</v>
      </c>
      <c r="F131" s="193" t="s">
        <v>133</v>
      </c>
      <c r="G131" s="410"/>
      <c r="H131" s="410"/>
      <c r="I131" s="410"/>
      <c r="J131" s="410"/>
      <c r="K131" s="410"/>
      <c r="L131" s="410"/>
    </row>
    <row r="132" spans="1:12" ht="22.5" x14ac:dyDescent="0.25">
      <c r="A132" s="45" t="s">
        <v>247</v>
      </c>
      <c r="B132" s="414" t="s">
        <v>248</v>
      </c>
      <c r="C132" s="416" t="s">
        <v>249</v>
      </c>
      <c r="D132" s="416" t="s">
        <v>250</v>
      </c>
      <c r="E132" s="416" t="s">
        <v>251</v>
      </c>
      <c r="F132" s="430" t="s">
        <v>252</v>
      </c>
      <c r="G132" s="189" t="s">
        <v>253</v>
      </c>
      <c r="H132" s="410"/>
      <c r="I132" s="410"/>
      <c r="J132" s="410"/>
      <c r="K132" s="410"/>
      <c r="L132" s="410"/>
    </row>
    <row r="133" spans="1:12" x14ac:dyDescent="0.25">
      <c r="A133" s="83" t="s">
        <v>247</v>
      </c>
      <c r="B133" s="423" t="s">
        <v>541</v>
      </c>
      <c r="C133" s="193" t="s">
        <v>330</v>
      </c>
      <c r="D133" s="193" t="s">
        <v>133</v>
      </c>
      <c r="E133" s="193" t="s">
        <v>133</v>
      </c>
      <c r="F133" s="193">
        <v>0.5</v>
      </c>
      <c r="G133" s="193" t="s">
        <v>243</v>
      </c>
      <c r="H133" s="410"/>
      <c r="I133" s="410"/>
      <c r="J133" s="410"/>
      <c r="K133" s="410"/>
      <c r="L133" s="410"/>
    </row>
    <row r="134" spans="1:12" ht="30" x14ac:dyDescent="0.25">
      <c r="A134" s="83" t="s">
        <v>247</v>
      </c>
      <c r="B134" s="423" t="s">
        <v>336</v>
      </c>
      <c r="C134" s="193" t="s">
        <v>330</v>
      </c>
      <c r="D134" s="193" t="s">
        <v>304</v>
      </c>
      <c r="E134" s="193" t="s">
        <v>133</v>
      </c>
      <c r="F134" s="193">
        <v>0.5</v>
      </c>
      <c r="G134" s="193" t="s">
        <v>243</v>
      </c>
      <c r="H134" s="410"/>
      <c r="I134" s="410"/>
      <c r="J134" s="410"/>
      <c r="K134" s="410"/>
      <c r="L134" s="410"/>
    </row>
    <row r="135" spans="1:12" ht="30" x14ac:dyDescent="0.25">
      <c r="A135" s="83" t="s">
        <v>247</v>
      </c>
      <c r="B135" s="423" t="s">
        <v>337</v>
      </c>
      <c r="C135" s="193" t="s">
        <v>330</v>
      </c>
      <c r="D135" s="193" t="s">
        <v>223</v>
      </c>
      <c r="E135" s="193" t="s">
        <v>133</v>
      </c>
      <c r="F135" s="193">
        <v>0.5</v>
      </c>
      <c r="G135" s="193" t="s">
        <v>243</v>
      </c>
      <c r="H135" s="410"/>
      <c r="I135" s="410"/>
      <c r="J135" s="410"/>
      <c r="K135" s="410"/>
      <c r="L135" s="410"/>
    </row>
    <row r="136" spans="1:12" x14ac:dyDescent="0.25">
      <c r="A136" s="48" t="s">
        <v>247</v>
      </c>
      <c r="B136" s="423" t="s">
        <v>344</v>
      </c>
      <c r="C136" s="193" t="s">
        <v>382</v>
      </c>
      <c r="D136" s="193" t="s">
        <v>304</v>
      </c>
      <c r="E136" s="193" t="s">
        <v>133</v>
      </c>
      <c r="F136" s="193">
        <v>0.5</v>
      </c>
      <c r="G136" s="193" t="s">
        <v>243</v>
      </c>
      <c r="H136" s="410"/>
      <c r="I136" s="410"/>
      <c r="J136" s="410"/>
      <c r="K136" s="410"/>
      <c r="L136" s="410"/>
    </row>
    <row r="137" spans="1:12" ht="22.5" x14ac:dyDescent="0.25">
      <c r="A137" s="318" t="s">
        <v>258</v>
      </c>
      <c r="B137" s="414" t="s">
        <v>248</v>
      </c>
      <c r="C137" s="416" t="s">
        <v>249</v>
      </c>
      <c r="D137" s="416" t="s">
        <v>250</v>
      </c>
      <c r="E137" s="408"/>
      <c r="F137" s="409"/>
      <c r="G137" s="410"/>
      <c r="H137" s="410"/>
      <c r="I137" s="410"/>
      <c r="J137" s="410"/>
      <c r="K137" s="410"/>
      <c r="L137" s="410"/>
    </row>
    <row r="138" spans="1:12" x14ac:dyDescent="0.25">
      <c r="A138" s="83" t="s">
        <v>258</v>
      </c>
      <c r="B138" s="423" t="s">
        <v>542</v>
      </c>
      <c r="C138" s="193" t="s">
        <v>329</v>
      </c>
      <c r="D138" s="193" t="s">
        <v>133</v>
      </c>
      <c r="E138" s="412"/>
      <c r="F138" s="410"/>
      <c r="G138" s="410"/>
      <c r="H138" s="410"/>
      <c r="I138" s="410"/>
      <c r="J138" s="410"/>
      <c r="K138" s="410"/>
      <c r="L138" s="410"/>
    </row>
    <row r="139" spans="1:12" x14ac:dyDescent="0.25">
      <c r="A139" s="83" t="s">
        <v>258</v>
      </c>
      <c r="B139" s="423" t="s">
        <v>541</v>
      </c>
      <c r="C139" s="193" t="s">
        <v>329</v>
      </c>
      <c r="D139" s="193" t="s">
        <v>133</v>
      </c>
      <c r="E139" s="412"/>
      <c r="F139" s="410"/>
      <c r="G139" s="410"/>
      <c r="H139" s="410"/>
      <c r="I139" s="410"/>
      <c r="J139" s="410"/>
      <c r="K139" s="410"/>
      <c r="L139" s="410"/>
    </row>
    <row r="140" spans="1:12" ht="30" x14ac:dyDescent="0.25">
      <c r="A140" s="83" t="s">
        <v>258</v>
      </c>
      <c r="B140" s="423" t="s">
        <v>543</v>
      </c>
      <c r="C140" s="193" t="s">
        <v>329</v>
      </c>
      <c r="D140" s="193" t="s">
        <v>133</v>
      </c>
      <c r="E140" s="412"/>
      <c r="F140" s="410"/>
      <c r="G140" s="410"/>
      <c r="H140" s="410"/>
      <c r="I140" s="410"/>
      <c r="J140" s="410"/>
      <c r="K140" s="410"/>
      <c r="L140" s="410"/>
    </row>
    <row r="141" spans="1:12" ht="30" x14ac:dyDescent="0.25">
      <c r="A141" s="83" t="s">
        <v>258</v>
      </c>
      <c r="B141" s="423" t="s">
        <v>336</v>
      </c>
      <c r="C141" s="193" t="s">
        <v>329</v>
      </c>
      <c r="D141" s="193" t="s">
        <v>133</v>
      </c>
      <c r="E141" s="412"/>
      <c r="F141" s="410"/>
      <c r="G141" s="410"/>
      <c r="H141" s="410"/>
      <c r="I141" s="410"/>
      <c r="J141" s="410"/>
      <c r="K141" s="410"/>
      <c r="L141" s="410"/>
    </row>
    <row r="142" spans="1:12" ht="30" x14ac:dyDescent="0.25">
      <c r="A142" s="83" t="s">
        <v>258</v>
      </c>
      <c r="B142" s="423" t="s">
        <v>337</v>
      </c>
      <c r="C142" s="193" t="s">
        <v>329</v>
      </c>
      <c r="D142" s="193" t="s">
        <v>133</v>
      </c>
      <c r="E142" s="412"/>
      <c r="F142" s="410"/>
      <c r="G142" s="410"/>
      <c r="H142" s="410"/>
      <c r="I142" s="410"/>
      <c r="J142" s="410"/>
      <c r="K142" s="410"/>
      <c r="L142" s="410"/>
    </row>
    <row r="143" spans="1:12" x14ac:dyDescent="0.25">
      <c r="A143" s="83" t="s">
        <v>258</v>
      </c>
      <c r="B143" s="423" t="s">
        <v>344</v>
      </c>
      <c r="C143" s="193" t="s">
        <v>329</v>
      </c>
      <c r="D143" s="193" t="s">
        <v>133</v>
      </c>
      <c r="E143" s="412"/>
      <c r="F143" s="410"/>
      <c r="G143" s="410"/>
      <c r="H143" s="410"/>
      <c r="I143" s="410"/>
      <c r="J143" s="410"/>
      <c r="K143" s="410"/>
      <c r="L143" s="410"/>
    </row>
    <row r="144" spans="1:12" ht="45" x14ac:dyDescent="0.25">
      <c r="A144" s="83" t="s">
        <v>258</v>
      </c>
      <c r="B144" s="423" t="s">
        <v>544</v>
      </c>
      <c r="C144" s="193" t="s">
        <v>329</v>
      </c>
      <c r="D144" s="193" t="s">
        <v>133</v>
      </c>
      <c r="E144" s="412"/>
      <c r="F144" s="410"/>
      <c r="G144" s="410"/>
      <c r="H144" s="410"/>
      <c r="I144" s="410"/>
      <c r="J144" s="410"/>
      <c r="K144" s="410"/>
      <c r="L144" s="410"/>
    </row>
    <row r="145" spans="1:20" ht="30" x14ac:dyDescent="0.25">
      <c r="A145" s="83" t="s">
        <v>258</v>
      </c>
      <c r="B145" s="423" t="s">
        <v>338</v>
      </c>
      <c r="C145" s="193" t="s">
        <v>329</v>
      </c>
      <c r="D145" s="193" t="s">
        <v>133</v>
      </c>
      <c r="E145" s="412"/>
      <c r="F145" s="410"/>
      <c r="G145" s="410"/>
      <c r="H145" s="410"/>
      <c r="I145" s="410"/>
      <c r="J145" s="410"/>
      <c r="K145" s="410"/>
      <c r="L145" s="410"/>
      <c r="M145" s="410"/>
      <c r="N145" s="410"/>
      <c r="O145" s="410"/>
      <c r="P145" s="410"/>
      <c r="Q145" s="410"/>
      <c r="R145" s="410"/>
      <c r="S145" s="410"/>
      <c r="T145" s="410"/>
    </row>
    <row r="146" spans="1:20" ht="30" x14ac:dyDescent="0.25">
      <c r="A146" s="83" t="s">
        <v>258</v>
      </c>
      <c r="B146" s="423" t="s">
        <v>346</v>
      </c>
      <c r="C146" s="193" t="s">
        <v>329</v>
      </c>
      <c r="D146" s="193" t="s">
        <v>133</v>
      </c>
      <c r="E146" s="412"/>
      <c r="F146" s="410"/>
      <c r="G146" s="410"/>
      <c r="H146" s="410"/>
      <c r="I146" s="410"/>
      <c r="J146" s="410"/>
      <c r="K146" s="410"/>
      <c r="L146" s="410"/>
      <c r="M146" s="410"/>
      <c r="N146" s="410"/>
      <c r="O146" s="410"/>
      <c r="P146" s="410"/>
      <c r="Q146" s="410"/>
      <c r="R146" s="410"/>
      <c r="S146" s="410"/>
      <c r="T146" s="410"/>
    </row>
    <row r="147" spans="1:20" ht="30" x14ac:dyDescent="0.25">
      <c r="A147" s="83" t="s">
        <v>258</v>
      </c>
      <c r="B147" s="423" t="s">
        <v>408</v>
      </c>
      <c r="C147" s="193" t="s">
        <v>348</v>
      </c>
      <c r="D147" s="193" t="s">
        <v>133</v>
      </c>
      <c r="E147" s="412"/>
      <c r="F147" s="410"/>
      <c r="G147" s="410"/>
      <c r="H147" s="410"/>
      <c r="I147" s="410"/>
      <c r="J147" s="410"/>
      <c r="K147" s="410"/>
      <c r="L147" s="410"/>
      <c r="M147" s="410"/>
      <c r="N147" s="410"/>
      <c r="O147" s="410"/>
      <c r="P147" s="410"/>
      <c r="Q147" s="410"/>
      <c r="R147" s="410"/>
      <c r="S147" s="410"/>
      <c r="T147" s="410"/>
    </row>
    <row r="148" spans="1:20" x14ac:dyDescent="0.25">
      <c r="A148" s="431" t="s">
        <v>280</v>
      </c>
      <c r="B148" s="432" t="s">
        <v>248</v>
      </c>
      <c r="C148" s="433"/>
      <c r="D148" s="434"/>
      <c r="E148" s="435"/>
      <c r="F148" s="435"/>
      <c r="G148" s="435"/>
      <c r="H148" s="435"/>
      <c r="I148" s="435"/>
      <c r="J148" s="435"/>
      <c r="K148" s="435"/>
      <c r="L148" s="435"/>
      <c r="M148" s="435"/>
      <c r="N148" s="435"/>
      <c r="O148" s="435"/>
      <c r="P148" s="435"/>
      <c r="Q148" s="435"/>
      <c r="R148" s="435"/>
      <c r="S148" s="410"/>
      <c r="T148" s="410"/>
    </row>
    <row r="149" spans="1:20" x14ac:dyDescent="0.25">
      <c r="A149" s="436" t="s">
        <v>280</v>
      </c>
      <c r="B149" s="437" t="s">
        <v>545</v>
      </c>
      <c r="C149" s="438"/>
      <c r="D149" s="435"/>
      <c r="E149" s="435"/>
      <c r="F149" s="435"/>
      <c r="G149" s="435"/>
      <c r="H149" s="435"/>
      <c r="I149" s="435"/>
      <c r="J149" s="435"/>
      <c r="K149" s="435"/>
      <c r="L149" s="435"/>
      <c r="M149" s="435"/>
      <c r="N149" s="435"/>
      <c r="O149" s="435"/>
      <c r="P149" s="435"/>
      <c r="Q149" s="435"/>
      <c r="R149" s="435"/>
      <c r="S149" s="410"/>
      <c r="T149" s="410"/>
    </row>
    <row r="150" spans="1:20" ht="30" x14ac:dyDescent="0.25">
      <c r="A150" s="436" t="s">
        <v>280</v>
      </c>
      <c r="B150" s="437" t="s">
        <v>546</v>
      </c>
      <c r="C150" s="438"/>
      <c r="D150" s="435"/>
      <c r="E150" s="435"/>
      <c r="F150" s="435"/>
      <c r="G150" s="435"/>
      <c r="H150" s="435"/>
      <c r="I150" s="435"/>
      <c r="J150" s="435"/>
      <c r="K150" s="435"/>
      <c r="L150" s="435"/>
      <c r="M150" s="435"/>
      <c r="N150" s="435"/>
      <c r="O150" s="435"/>
      <c r="P150" s="435"/>
      <c r="Q150" s="435"/>
      <c r="R150" s="435"/>
      <c r="S150" s="410"/>
      <c r="T150" s="410"/>
    </row>
    <row r="151" spans="1:20" ht="30" x14ac:dyDescent="0.25">
      <c r="A151" s="436" t="s">
        <v>280</v>
      </c>
      <c r="B151" s="437" t="s">
        <v>547</v>
      </c>
      <c r="C151" s="438"/>
      <c r="D151" s="435"/>
      <c r="E151" s="435"/>
      <c r="F151" s="435"/>
      <c r="G151" s="435"/>
      <c r="H151" s="435"/>
      <c r="I151" s="435"/>
      <c r="J151" s="435"/>
      <c r="K151" s="435"/>
      <c r="L151" s="435"/>
      <c r="M151" s="435"/>
      <c r="N151" s="435"/>
      <c r="O151" s="435"/>
      <c r="P151" s="435"/>
      <c r="Q151" s="435"/>
      <c r="R151" s="435"/>
      <c r="S151" s="410"/>
      <c r="T151" s="410"/>
    </row>
    <row r="152" spans="1:20" x14ac:dyDescent="0.25">
      <c r="A152" s="45" t="s">
        <v>282</v>
      </c>
      <c r="B152" s="65" t="s">
        <v>283</v>
      </c>
      <c r="C152" s="439" t="s">
        <v>284</v>
      </c>
      <c r="D152" s="439" t="s">
        <v>285</v>
      </c>
      <c r="E152" s="439" t="s">
        <v>286</v>
      </c>
      <c r="F152" s="65" t="s">
        <v>232</v>
      </c>
      <c r="G152" s="65" t="s">
        <v>233</v>
      </c>
      <c r="H152" s="439" t="s">
        <v>287</v>
      </c>
      <c r="I152" s="439" t="s">
        <v>288</v>
      </c>
      <c r="J152" s="439" t="s">
        <v>206</v>
      </c>
      <c r="K152" s="439" t="s">
        <v>289</v>
      </c>
      <c r="L152" s="439" t="s">
        <v>290</v>
      </c>
      <c r="M152" s="439" t="s">
        <v>291</v>
      </c>
      <c r="N152" s="439" t="s">
        <v>292</v>
      </c>
      <c r="O152" s="439" t="s">
        <v>112</v>
      </c>
      <c r="P152" s="439" t="s">
        <v>293</v>
      </c>
      <c r="Q152" s="439" t="s">
        <v>294</v>
      </c>
      <c r="R152" s="439" t="s">
        <v>295</v>
      </c>
      <c r="S152" s="439" t="s">
        <v>296</v>
      </c>
      <c r="T152" s="76" t="s">
        <v>216</v>
      </c>
    </row>
    <row r="153" spans="1:20" x14ac:dyDescent="0.25">
      <c r="A153" s="48" t="s">
        <v>282</v>
      </c>
      <c r="B153" s="44" t="s">
        <v>133</v>
      </c>
      <c r="C153" s="440" t="s">
        <v>133</v>
      </c>
      <c r="D153" s="440" t="s">
        <v>133</v>
      </c>
      <c r="E153" s="440" t="s">
        <v>133</v>
      </c>
      <c r="F153" s="193" t="s">
        <v>133</v>
      </c>
      <c r="G153" s="193" t="s">
        <v>133</v>
      </c>
      <c r="H153" s="440" t="s">
        <v>133</v>
      </c>
      <c r="I153" s="440" t="s">
        <v>133</v>
      </c>
      <c r="J153" s="440" t="s">
        <v>133</v>
      </c>
      <c r="K153" s="440" t="s">
        <v>133</v>
      </c>
      <c r="L153" s="440" t="s">
        <v>133</v>
      </c>
      <c r="M153" s="440" t="s">
        <v>133</v>
      </c>
      <c r="N153" s="440" t="s">
        <v>133</v>
      </c>
      <c r="O153" s="440" t="s">
        <v>133</v>
      </c>
      <c r="P153" s="440" t="s">
        <v>133</v>
      </c>
      <c r="Q153" s="440" t="s">
        <v>133</v>
      </c>
      <c r="R153" s="440" t="s">
        <v>133</v>
      </c>
      <c r="S153" s="440" t="s">
        <v>133</v>
      </c>
      <c r="T153" s="440" t="s">
        <v>133</v>
      </c>
    </row>
    <row r="154" spans="1:20" x14ac:dyDescent="0.25">
      <c r="A154" s="45" t="s">
        <v>297</v>
      </c>
      <c r="B154" s="414" t="s">
        <v>298</v>
      </c>
      <c r="C154" s="433"/>
      <c r="D154" s="410"/>
      <c r="E154" s="410"/>
      <c r="F154" s="410"/>
      <c r="G154" s="410"/>
      <c r="H154" s="410"/>
      <c r="I154" s="410"/>
      <c r="J154" s="410"/>
      <c r="K154" s="410"/>
      <c r="L154" s="410"/>
      <c r="M154" s="410"/>
      <c r="N154" s="410"/>
      <c r="O154" s="410"/>
      <c r="P154" s="410"/>
      <c r="Q154" s="410"/>
      <c r="R154" s="410"/>
      <c r="S154" s="410"/>
      <c r="T154" s="410"/>
    </row>
    <row r="155" spans="1:20" x14ac:dyDescent="0.25">
      <c r="A155" s="48" t="s">
        <v>297</v>
      </c>
      <c r="B155" s="415" t="s">
        <v>221</v>
      </c>
      <c r="C155" s="438"/>
      <c r="D155" s="410"/>
      <c r="E155" s="410"/>
      <c r="F155" s="410"/>
      <c r="G155" s="410"/>
      <c r="H155" s="410"/>
      <c r="I155" s="410"/>
      <c r="J155" s="410"/>
      <c r="K155" s="410"/>
      <c r="L155" s="410"/>
      <c r="M155" s="410"/>
      <c r="N155" s="410"/>
      <c r="O155" s="410"/>
      <c r="P155" s="410"/>
      <c r="Q155" s="410"/>
      <c r="R155" s="410"/>
      <c r="S155" s="410"/>
      <c r="T155" s="410"/>
    </row>
    <row r="156" spans="1:20" ht="25.5" x14ac:dyDescent="0.25">
      <c r="A156" s="45" t="s">
        <v>299</v>
      </c>
      <c r="B156" s="414" t="s">
        <v>289</v>
      </c>
      <c r="C156" s="416" t="s">
        <v>290</v>
      </c>
      <c r="D156" s="412"/>
      <c r="E156" s="410"/>
      <c r="F156" s="410"/>
      <c r="G156" s="410"/>
      <c r="H156" s="410"/>
      <c r="I156" s="410"/>
      <c r="J156" s="410"/>
      <c r="K156" s="410"/>
      <c r="L156" s="410"/>
      <c r="M156" s="410"/>
      <c r="N156" s="410"/>
      <c r="O156" s="410"/>
      <c r="P156" s="410"/>
      <c r="Q156" s="410"/>
      <c r="R156" s="410"/>
      <c r="S156" s="410"/>
      <c r="T156" s="410"/>
    </row>
    <row r="157" spans="1:20" ht="25.5" x14ac:dyDescent="0.25">
      <c r="A157" s="48" t="s">
        <v>299</v>
      </c>
      <c r="B157" s="415" t="s">
        <v>133</v>
      </c>
      <c r="C157" s="415" t="s">
        <v>133</v>
      </c>
      <c r="D157" s="412"/>
      <c r="E157" s="410"/>
      <c r="F157" s="410"/>
      <c r="G157" s="410"/>
      <c r="H157" s="410"/>
      <c r="I157" s="410"/>
      <c r="J157" s="410"/>
      <c r="K157" s="410"/>
      <c r="L157" s="410"/>
      <c r="M157" s="410"/>
      <c r="N157" s="410"/>
      <c r="O157" s="410"/>
      <c r="P157" s="410"/>
      <c r="Q157" s="410"/>
      <c r="R157" s="410"/>
      <c r="S157" s="410"/>
      <c r="T157" s="410"/>
    </row>
  </sheetData>
  <sheetProtection algorithmName="SHA-512" hashValue="IGI4CyOIr1Emj+aOPI6WzXeUwEor8SWjl7B6PaHqdc+ZaKHB0cZ6bu8DVD1V93ppBYl6JIYGTBVCxSi4y8v0ow==" saltValue="Rv92NwP1iM926HT76UvMzg==" spinCount="100000" sheet="1" objects="1" scenario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F84-D879-45EF-BCD2-A46F407EDCF8}">
  <dimension ref="A1:U155"/>
  <sheetViews>
    <sheetView workbookViewId="0">
      <selection activeCell="C39" sqref="C39"/>
    </sheetView>
  </sheetViews>
  <sheetFormatPr defaultColWidth="20.7109375" defaultRowHeight="15" x14ac:dyDescent="0.25"/>
  <cols>
    <col min="1" max="16384" width="20.7109375" style="2"/>
  </cols>
  <sheetData>
    <row r="1" spans="1:9" x14ac:dyDescent="0.25">
      <c r="A1" s="446" t="s">
        <v>196</v>
      </c>
      <c r="B1" s="447" t="s">
        <v>554</v>
      </c>
      <c r="C1" s="448"/>
      <c r="D1" s="449"/>
      <c r="E1" s="450"/>
      <c r="F1" s="451"/>
      <c r="G1" s="451"/>
      <c r="H1" s="451"/>
      <c r="I1" s="451"/>
    </row>
    <row r="2" spans="1:9" x14ac:dyDescent="0.25">
      <c r="A2" s="452" t="s">
        <v>198</v>
      </c>
      <c r="B2" s="453" t="s">
        <v>91</v>
      </c>
      <c r="C2" s="454"/>
      <c r="D2" s="455"/>
      <c r="E2" s="456"/>
      <c r="F2" s="456"/>
      <c r="G2" s="456"/>
      <c r="H2" s="456"/>
      <c r="I2" s="456"/>
    </row>
    <row r="3" spans="1:9" x14ac:dyDescent="0.25">
      <c r="A3" s="457" t="s">
        <v>199</v>
      </c>
      <c r="B3" s="453" t="s">
        <v>91</v>
      </c>
      <c r="C3" s="450"/>
      <c r="D3" s="456"/>
      <c r="E3" s="456"/>
      <c r="F3" s="456"/>
      <c r="G3" s="456"/>
      <c r="H3" s="456"/>
      <c r="I3" s="456"/>
    </row>
    <row r="4" spans="1:9" ht="25.5" x14ac:dyDescent="0.25">
      <c r="A4" s="458" t="s">
        <v>200</v>
      </c>
      <c r="B4" s="459" t="s">
        <v>201</v>
      </c>
      <c r="C4" s="450"/>
      <c r="D4" s="456"/>
      <c r="E4" s="456"/>
      <c r="F4" s="456"/>
      <c r="G4" s="456"/>
      <c r="H4" s="456"/>
      <c r="I4" s="456"/>
    </row>
    <row r="5" spans="1:9" ht="105" x14ac:dyDescent="0.25">
      <c r="A5" s="460" t="s">
        <v>200</v>
      </c>
      <c r="B5" s="453" t="s">
        <v>555</v>
      </c>
      <c r="C5" s="450"/>
      <c r="D5" s="456"/>
      <c r="E5" s="456"/>
      <c r="F5" s="456"/>
      <c r="G5" s="456"/>
      <c r="H5" s="456"/>
      <c r="I5" s="456"/>
    </row>
    <row r="6" spans="1:9" x14ac:dyDescent="0.25">
      <c r="A6" s="461" t="s">
        <v>205</v>
      </c>
      <c r="B6" s="459" t="s">
        <v>206</v>
      </c>
      <c r="C6" s="450"/>
      <c r="D6" s="456"/>
      <c r="E6" s="456"/>
      <c r="F6" s="456"/>
      <c r="G6" s="456"/>
      <c r="H6" s="456"/>
      <c r="I6" s="456"/>
    </row>
    <row r="7" spans="1:9" x14ac:dyDescent="0.25">
      <c r="A7" s="460" t="s">
        <v>205</v>
      </c>
      <c r="B7" s="462" t="s">
        <v>207</v>
      </c>
      <c r="C7" s="450"/>
      <c r="D7" s="456"/>
      <c r="E7" s="456"/>
      <c r="F7" s="456"/>
      <c r="G7" s="456"/>
      <c r="H7" s="456"/>
      <c r="I7" s="456"/>
    </row>
    <row r="8" spans="1:9" ht="25.5" x14ac:dyDescent="0.25">
      <c r="A8" s="461" t="s">
        <v>208</v>
      </c>
      <c r="B8" s="459" t="s">
        <v>209</v>
      </c>
      <c r="C8" s="450"/>
      <c r="D8" s="456"/>
      <c r="E8" s="456"/>
      <c r="F8" s="456"/>
      <c r="G8" s="456"/>
      <c r="H8" s="456"/>
      <c r="I8" s="456"/>
    </row>
    <row r="9" spans="1:9" ht="25.5" x14ac:dyDescent="0.25">
      <c r="A9" s="460" t="s">
        <v>208</v>
      </c>
      <c r="B9" s="440">
        <v>2</v>
      </c>
      <c r="C9" s="450"/>
      <c r="D9" s="456"/>
      <c r="E9" s="456"/>
      <c r="F9" s="456"/>
      <c r="G9" s="456"/>
      <c r="H9" s="456"/>
      <c r="I9" s="456"/>
    </row>
    <row r="10" spans="1:9" x14ac:dyDescent="0.25">
      <c r="A10" s="45" t="s">
        <v>210</v>
      </c>
      <c r="B10" s="414" t="s">
        <v>211</v>
      </c>
      <c r="C10" s="412"/>
      <c r="D10" s="410"/>
      <c r="E10" s="410"/>
      <c r="F10" s="410"/>
      <c r="G10" s="410"/>
      <c r="H10" s="456"/>
      <c r="I10" s="456"/>
    </row>
    <row r="11" spans="1:9" x14ac:dyDescent="0.25">
      <c r="A11" s="48" t="s">
        <v>210</v>
      </c>
      <c r="B11" s="415" t="s">
        <v>133</v>
      </c>
      <c r="C11" s="412"/>
      <c r="D11" s="410"/>
      <c r="E11" s="410"/>
      <c r="F11" s="410"/>
      <c r="G11" s="410"/>
      <c r="H11" s="456"/>
      <c r="I11" s="456"/>
    </row>
    <row r="12" spans="1:9" x14ac:dyDescent="0.25">
      <c r="A12" s="458" t="s">
        <v>212</v>
      </c>
      <c r="B12" s="463" t="s">
        <v>213</v>
      </c>
      <c r="C12" s="464" t="s">
        <v>214</v>
      </c>
      <c r="D12" s="417" t="s">
        <v>215</v>
      </c>
      <c r="E12" s="464" t="s">
        <v>216</v>
      </c>
      <c r="F12" s="464" t="s">
        <v>217</v>
      </c>
      <c r="G12" s="464" t="s">
        <v>218</v>
      </c>
      <c r="H12" s="464" t="s">
        <v>219</v>
      </c>
      <c r="I12" s="464" t="s">
        <v>220</v>
      </c>
    </row>
    <row r="13" spans="1:9" x14ac:dyDescent="0.25">
      <c r="A13" s="460" t="s">
        <v>212</v>
      </c>
      <c r="B13" s="465" t="s">
        <v>324</v>
      </c>
      <c r="C13" s="465" t="s">
        <v>221</v>
      </c>
      <c r="D13" s="419" t="s">
        <v>207</v>
      </c>
      <c r="E13" s="465">
        <v>1</v>
      </c>
      <c r="F13" s="465" t="s">
        <v>222</v>
      </c>
      <c r="G13" s="465">
        <v>1</v>
      </c>
      <c r="H13" s="465" t="s">
        <v>133</v>
      </c>
      <c r="I13" s="465" t="s">
        <v>328</v>
      </c>
    </row>
    <row r="14" spans="1:9" ht="22.5" x14ac:dyDescent="0.25">
      <c r="A14" s="458" t="s">
        <v>224</v>
      </c>
      <c r="B14" s="463" t="s">
        <v>225</v>
      </c>
      <c r="C14" s="464" t="s">
        <v>226</v>
      </c>
      <c r="D14" s="464" t="s">
        <v>227</v>
      </c>
      <c r="E14" s="464" t="s">
        <v>228</v>
      </c>
      <c r="F14" s="464" t="s">
        <v>200</v>
      </c>
      <c r="G14" s="456"/>
      <c r="H14" s="456"/>
      <c r="I14" s="456"/>
    </row>
    <row r="15" spans="1:9" x14ac:dyDescent="0.25">
      <c r="A15" s="466" t="s">
        <v>224</v>
      </c>
      <c r="B15" s="465" t="s">
        <v>133</v>
      </c>
      <c r="C15" s="465" t="s">
        <v>133</v>
      </c>
      <c r="D15" s="465" t="s">
        <v>133</v>
      </c>
      <c r="E15" s="465" t="s">
        <v>133</v>
      </c>
      <c r="F15" s="465" t="s">
        <v>133</v>
      </c>
      <c r="G15" s="456"/>
      <c r="H15" s="456"/>
      <c r="I15" s="456"/>
    </row>
    <row r="16" spans="1:9" x14ac:dyDescent="0.25">
      <c r="A16" s="456"/>
      <c r="B16" s="467"/>
      <c r="C16" s="455"/>
      <c r="D16" s="455"/>
      <c r="E16" s="456"/>
      <c r="F16" s="456"/>
      <c r="G16" s="456"/>
      <c r="H16" s="456"/>
      <c r="I16" s="456"/>
    </row>
    <row r="17" spans="1:12" x14ac:dyDescent="0.25">
      <c r="A17" s="61" t="s">
        <v>229</v>
      </c>
      <c r="B17" s="468" t="s">
        <v>87</v>
      </c>
      <c r="C17" s="469"/>
      <c r="D17" s="470"/>
      <c r="E17" s="470"/>
      <c r="F17" s="470"/>
      <c r="G17" s="456"/>
      <c r="H17" s="456"/>
      <c r="I17" s="456"/>
      <c r="J17" s="456"/>
      <c r="K17" s="456"/>
      <c r="L17" s="456"/>
    </row>
    <row r="18" spans="1:12" ht="22.5" x14ac:dyDescent="0.25">
      <c r="A18" s="45" t="s">
        <v>35</v>
      </c>
      <c r="B18" s="463" t="s">
        <v>230</v>
      </c>
      <c r="C18" s="464" t="s">
        <v>102</v>
      </c>
      <c r="D18" s="464" t="s">
        <v>103</v>
      </c>
      <c r="E18" s="464" t="s">
        <v>104</v>
      </c>
      <c r="F18" s="464" t="s">
        <v>231</v>
      </c>
      <c r="G18" s="65" t="s">
        <v>232</v>
      </c>
      <c r="H18" s="65" t="s">
        <v>233</v>
      </c>
      <c r="I18" s="456"/>
      <c r="J18" s="456"/>
      <c r="K18" s="456"/>
      <c r="L18" s="456"/>
    </row>
    <row r="19" spans="1:12" ht="30" x14ac:dyDescent="0.25">
      <c r="A19" s="48" t="s">
        <v>35</v>
      </c>
      <c r="B19" s="471" t="s">
        <v>329</v>
      </c>
      <c r="C19" s="465" t="s">
        <v>330</v>
      </c>
      <c r="D19" s="465" t="s">
        <v>331</v>
      </c>
      <c r="E19" s="465" t="s">
        <v>332</v>
      </c>
      <c r="F19" s="465" t="s">
        <v>223</v>
      </c>
      <c r="G19" s="465" t="s">
        <v>133</v>
      </c>
      <c r="H19" s="465" t="s">
        <v>133</v>
      </c>
      <c r="I19" s="456"/>
      <c r="J19" s="456"/>
      <c r="K19" s="456"/>
      <c r="L19" s="456"/>
    </row>
    <row r="20" spans="1:12" ht="22.5" x14ac:dyDescent="0.25">
      <c r="A20" s="426" t="s">
        <v>236</v>
      </c>
      <c r="B20" s="463" t="s">
        <v>237</v>
      </c>
      <c r="C20" s="464" t="s">
        <v>238</v>
      </c>
      <c r="D20" s="464" t="s">
        <v>239</v>
      </c>
      <c r="E20" s="417" t="s">
        <v>240</v>
      </c>
      <c r="F20" s="464" t="s">
        <v>241</v>
      </c>
      <c r="G20" s="464" t="s">
        <v>106</v>
      </c>
      <c r="H20" s="464" t="s">
        <v>107</v>
      </c>
      <c r="I20" s="464" t="s">
        <v>108</v>
      </c>
      <c r="J20" s="472" t="s">
        <v>242</v>
      </c>
      <c r="K20" s="65" t="s">
        <v>232</v>
      </c>
      <c r="L20" s="65" t="s">
        <v>233</v>
      </c>
    </row>
    <row r="21" spans="1:12" x14ac:dyDescent="0.25">
      <c r="A21" s="428" t="s">
        <v>236</v>
      </c>
      <c r="B21" s="473" t="s">
        <v>133</v>
      </c>
      <c r="C21" s="465" t="s">
        <v>133</v>
      </c>
      <c r="D21" s="465" t="s">
        <v>133</v>
      </c>
      <c r="E21" s="474" t="s">
        <v>133</v>
      </c>
      <c r="F21" s="465" t="s">
        <v>133</v>
      </c>
      <c r="G21" s="465" t="s">
        <v>133</v>
      </c>
      <c r="H21" s="465" t="s">
        <v>133</v>
      </c>
      <c r="I21" s="465" t="s">
        <v>133</v>
      </c>
      <c r="J21" s="475" t="s">
        <v>133</v>
      </c>
      <c r="K21" s="465" t="s">
        <v>133</v>
      </c>
      <c r="L21" s="465" t="s">
        <v>133</v>
      </c>
    </row>
    <row r="22" spans="1:12" ht="22.5" x14ac:dyDescent="0.25">
      <c r="A22" s="458" t="s">
        <v>246</v>
      </c>
      <c r="B22" s="463" t="s">
        <v>237</v>
      </c>
      <c r="C22" s="464" t="s">
        <v>238</v>
      </c>
      <c r="D22" s="464" t="s">
        <v>241</v>
      </c>
      <c r="E22" s="65" t="s">
        <v>232</v>
      </c>
      <c r="F22" s="65" t="s">
        <v>233</v>
      </c>
      <c r="G22" s="456"/>
      <c r="H22" s="456"/>
      <c r="I22" s="456"/>
      <c r="J22" s="456"/>
      <c r="K22" s="456"/>
      <c r="L22" s="456"/>
    </row>
    <row r="23" spans="1:12" x14ac:dyDescent="0.25">
      <c r="A23" s="460" t="s">
        <v>246</v>
      </c>
      <c r="B23" s="471" t="s">
        <v>133</v>
      </c>
      <c r="C23" s="465" t="s">
        <v>133</v>
      </c>
      <c r="D23" s="465" t="s">
        <v>133</v>
      </c>
      <c r="E23" s="465" t="s">
        <v>133</v>
      </c>
      <c r="F23" s="465" t="s">
        <v>133</v>
      </c>
      <c r="G23" s="456"/>
      <c r="H23" s="456"/>
      <c r="I23" s="456"/>
      <c r="J23" s="456"/>
      <c r="K23" s="456"/>
      <c r="L23" s="456"/>
    </row>
    <row r="24" spans="1:12" ht="22.5" x14ac:dyDescent="0.25">
      <c r="A24" s="458" t="s">
        <v>247</v>
      </c>
      <c r="B24" s="463" t="s">
        <v>248</v>
      </c>
      <c r="C24" s="464" t="s">
        <v>249</v>
      </c>
      <c r="D24" s="464" t="s">
        <v>250</v>
      </c>
      <c r="E24" s="464" t="s">
        <v>251</v>
      </c>
      <c r="F24" s="476" t="s">
        <v>252</v>
      </c>
      <c r="G24" s="477" t="s">
        <v>253</v>
      </c>
      <c r="H24" s="456"/>
      <c r="I24" s="456"/>
      <c r="J24" s="456"/>
      <c r="K24" s="456"/>
      <c r="L24" s="456"/>
    </row>
    <row r="25" spans="1:12" x14ac:dyDescent="0.25">
      <c r="A25" s="478" t="s">
        <v>247</v>
      </c>
      <c r="B25" s="468" t="s">
        <v>556</v>
      </c>
      <c r="C25" s="465" t="s">
        <v>330</v>
      </c>
      <c r="D25" s="465" t="s">
        <v>133</v>
      </c>
      <c r="E25" s="465" t="s">
        <v>133</v>
      </c>
      <c r="F25" s="465">
        <v>0.5</v>
      </c>
      <c r="G25" s="465" t="s">
        <v>243</v>
      </c>
      <c r="H25" s="456"/>
      <c r="I25" s="456"/>
      <c r="J25" s="456"/>
      <c r="K25" s="456"/>
      <c r="L25" s="456"/>
    </row>
    <row r="26" spans="1:12" x14ac:dyDescent="0.25">
      <c r="A26" s="479" t="s">
        <v>247</v>
      </c>
      <c r="B26" s="407" t="s">
        <v>557</v>
      </c>
      <c r="C26" s="193" t="s">
        <v>330</v>
      </c>
      <c r="D26" s="193" t="s">
        <v>133</v>
      </c>
      <c r="E26" s="193" t="s">
        <v>133</v>
      </c>
      <c r="F26" s="193">
        <v>0.5</v>
      </c>
      <c r="G26" s="193" t="s">
        <v>255</v>
      </c>
      <c r="H26" s="456"/>
      <c r="I26" s="456"/>
      <c r="J26" s="456"/>
      <c r="K26" s="456"/>
      <c r="L26" s="456"/>
    </row>
    <row r="27" spans="1:12" x14ac:dyDescent="0.25">
      <c r="A27" s="479" t="s">
        <v>247</v>
      </c>
      <c r="B27" s="407" t="s">
        <v>558</v>
      </c>
      <c r="C27" s="193" t="s">
        <v>330</v>
      </c>
      <c r="D27" s="193" t="s">
        <v>133</v>
      </c>
      <c r="E27" s="193" t="s">
        <v>133</v>
      </c>
      <c r="F27" s="193">
        <v>0.5</v>
      </c>
      <c r="G27" s="193" t="s">
        <v>255</v>
      </c>
      <c r="H27" s="456"/>
      <c r="I27" s="456"/>
      <c r="J27" s="456"/>
      <c r="K27" s="456"/>
      <c r="L27" s="456"/>
    </row>
    <row r="28" spans="1:12" ht="22.5" x14ac:dyDescent="0.25">
      <c r="A28" s="458" t="s">
        <v>258</v>
      </c>
      <c r="B28" s="463" t="s">
        <v>248</v>
      </c>
      <c r="C28" s="464" t="s">
        <v>249</v>
      </c>
      <c r="D28" s="464" t="s">
        <v>250</v>
      </c>
      <c r="E28" s="454"/>
      <c r="F28" s="455"/>
      <c r="G28" s="456"/>
      <c r="H28" s="456"/>
      <c r="I28" s="456"/>
      <c r="J28" s="456"/>
      <c r="K28" s="456"/>
      <c r="L28" s="456"/>
    </row>
    <row r="29" spans="1:12" x14ac:dyDescent="0.25">
      <c r="A29" s="478" t="s">
        <v>258</v>
      </c>
      <c r="B29" s="468" t="s">
        <v>559</v>
      </c>
      <c r="C29" s="465" t="s">
        <v>329</v>
      </c>
      <c r="D29" s="465" t="s">
        <v>133</v>
      </c>
      <c r="E29" s="450"/>
      <c r="F29" s="456"/>
      <c r="G29" s="456"/>
      <c r="H29" s="456"/>
      <c r="I29" s="456"/>
      <c r="J29" s="456"/>
      <c r="K29" s="456"/>
      <c r="L29" s="456"/>
    </row>
    <row r="30" spans="1:12" ht="45" x14ac:dyDescent="0.25">
      <c r="A30" s="478" t="s">
        <v>258</v>
      </c>
      <c r="B30" s="468" t="s">
        <v>560</v>
      </c>
      <c r="C30" s="465" t="s">
        <v>329</v>
      </c>
      <c r="D30" s="465" t="s">
        <v>133</v>
      </c>
      <c r="E30" s="450"/>
      <c r="F30" s="456"/>
      <c r="G30" s="456"/>
      <c r="H30" s="456"/>
      <c r="I30" s="456"/>
      <c r="J30" s="456"/>
      <c r="K30" s="456"/>
      <c r="L30" s="456"/>
    </row>
    <row r="31" spans="1:12" x14ac:dyDescent="0.25">
      <c r="A31" s="478" t="s">
        <v>258</v>
      </c>
      <c r="B31" s="468" t="s">
        <v>556</v>
      </c>
      <c r="C31" s="465" t="s">
        <v>329</v>
      </c>
      <c r="D31" s="465" t="s">
        <v>133</v>
      </c>
      <c r="E31" s="450"/>
      <c r="F31" s="456"/>
      <c r="G31" s="456"/>
      <c r="H31" s="456"/>
      <c r="I31" s="456"/>
      <c r="J31" s="456"/>
      <c r="K31" s="456"/>
      <c r="L31" s="456"/>
    </row>
    <row r="32" spans="1:12" ht="60" x14ac:dyDescent="0.25">
      <c r="A32" s="478" t="s">
        <v>258</v>
      </c>
      <c r="B32" s="468" t="s">
        <v>561</v>
      </c>
      <c r="C32" s="465" t="s">
        <v>329</v>
      </c>
      <c r="D32" s="465" t="s">
        <v>133</v>
      </c>
      <c r="E32" s="450"/>
      <c r="F32" s="456"/>
      <c r="G32" s="456"/>
      <c r="H32" s="456"/>
      <c r="I32" s="456"/>
      <c r="J32" s="456"/>
      <c r="K32" s="456"/>
      <c r="L32" s="456"/>
    </row>
    <row r="33" spans="1:21" x14ac:dyDescent="0.25">
      <c r="A33" s="478" t="s">
        <v>258</v>
      </c>
      <c r="B33" s="468" t="s">
        <v>562</v>
      </c>
      <c r="C33" s="465" t="s">
        <v>329</v>
      </c>
      <c r="D33" s="465" t="s">
        <v>133</v>
      </c>
      <c r="E33" s="450"/>
      <c r="F33" s="456"/>
      <c r="G33" s="456"/>
      <c r="H33" s="456"/>
      <c r="I33" s="456"/>
      <c r="J33" s="456"/>
      <c r="K33" s="456"/>
      <c r="L33" s="456"/>
      <c r="M33" s="456"/>
      <c r="N33" s="456"/>
      <c r="O33" s="456"/>
      <c r="P33" s="456"/>
      <c r="Q33" s="456"/>
      <c r="R33" s="456"/>
      <c r="S33" s="456"/>
      <c r="T33" s="456"/>
      <c r="U33" s="456"/>
    </row>
    <row r="34" spans="1:21" x14ac:dyDescent="0.25">
      <c r="A34" s="478" t="s">
        <v>258</v>
      </c>
      <c r="B34" s="468" t="s">
        <v>557</v>
      </c>
      <c r="C34" s="465" t="s">
        <v>329</v>
      </c>
      <c r="D34" s="465" t="s">
        <v>133</v>
      </c>
      <c r="E34" s="450"/>
      <c r="F34" s="456"/>
      <c r="G34" s="456"/>
      <c r="H34" s="456"/>
      <c r="I34" s="456"/>
      <c r="J34" s="456"/>
      <c r="K34" s="456"/>
      <c r="L34" s="456"/>
      <c r="M34" s="456"/>
      <c r="N34" s="456"/>
      <c r="O34" s="456"/>
      <c r="P34" s="456"/>
      <c r="Q34" s="456"/>
      <c r="R34" s="456"/>
      <c r="S34" s="456"/>
      <c r="T34" s="456"/>
      <c r="U34" s="456"/>
    </row>
    <row r="35" spans="1:21" x14ac:dyDescent="0.25">
      <c r="A35" s="83" t="s">
        <v>258</v>
      </c>
      <c r="B35" s="407" t="s">
        <v>558</v>
      </c>
      <c r="C35" s="193" t="s">
        <v>329</v>
      </c>
      <c r="D35" s="193" t="s">
        <v>133</v>
      </c>
      <c r="E35" s="412"/>
      <c r="F35" s="456"/>
      <c r="G35" s="456"/>
      <c r="H35" s="456"/>
      <c r="I35" s="456"/>
      <c r="J35" s="456"/>
      <c r="K35" s="456"/>
      <c r="L35" s="456"/>
      <c r="M35" s="456"/>
      <c r="N35" s="456"/>
      <c r="O35" s="456"/>
      <c r="P35" s="456"/>
      <c r="Q35" s="456"/>
      <c r="R35" s="456"/>
      <c r="S35" s="456"/>
      <c r="T35" s="456"/>
      <c r="U35" s="456"/>
    </row>
    <row r="36" spans="1:21" x14ac:dyDescent="0.25">
      <c r="A36" s="480" t="s">
        <v>280</v>
      </c>
      <c r="B36" s="481" t="s">
        <v>248</v>
      </c>
      <c r="C36" s="482"/>
      <c r="D36" s="483"/>
      <c r="E36" s="484"/>
      <c r="F36" s="484"/>
      <c r="G36" s="484"/>
      <c r="H36" s="484"/>
      <c r="I36" s="484"/>
      <c r="J36" s="484"/>
      <c r="K36" s="484"/>
      <c r="L36" s="484"/>
      <c r="M36" s="484"/>
      <c r="N36" s="484"/>
      <c r="O36" s="484"/>
      <c r="P36" s="484"/>
      <c r="Q36" s="484"/>
      <c r="R36" s="484"/>
      <c r="S36" s="456"/>
      <c r="T36" s="456"/>
      <c r="U36" s="456"/>
    </row>
    <row r="37" spans="1:21" x14ac:dyDescent="0.25">
      <c r="A37" s="485" t="s">
        <v>280</v>
      </c>
      <c r="B37" s="407" t="s">
        <v>563</v>
      </c>
      <c r="C37" s="486"/>
      <c r="D37" s="484"/>
      <c r="E37" s="484"/>
      <c r="F37" s="484"/>
      <c r="G37" s="484"/>
      <c r="H37" s="484"/>
      <c r="I37" s="484"/>
      <c r="J37" s="484"/>
      <c r="K37" s="484"/>
      <c r="L37" s="484"/>
      <c r="M37" s="484"/>
      <c r="N37" s="484"/>
      <c r="O37" s="484"/>
      <c r="P37" s="484"/>
      <c r="Q37" s="484"/>
      <c r="R37" s="484"/>
      <c r="S37" s="456"/>
      <c r="T37" s="456"/>
      <c r="U37" s="456"/>
    </row>
    <row r="38" spans="1:21" x14ac:dyDescent="0.25">
      <c r="A38" s="45" t="s">
        <v>282</v>
      </c>
      <c r="B38" s="65" t="s">
        <v>283</v>
      </c>
      <c r="C38" s="439" t="s">
        <v>284</v>
      </c>
      <c r="D38" s="439" t="s">
        <v>285</v>
      </c>
      <c r="E38" s="487" t="s">
        <v>286</v>
      </c>
      <c r="F38" s="65" t="s">
        <v>232</v>
      </c>
      <c r="G38" s="65" t="s">
        <v>233</v>
      </c>
      <c r="H38" s="439" t="s">
        <v>287</v>
      </c>
      <c r="I38" s="439" t="s">
        <v>288</v>
      </c>
      <c r="J38" s="439" t="s">
        <v>206</v>
      </c>
      <c r="K38" s="439" t="s">
        <v>289</v>
      </c>
      <c r="L38" s="439" t="s">
        <v>290</v>
      </c>
      <c r="M38" s="439" t="s">
        <v>291</v>
      </c>
      <c r="N38" s="439" t="s">
        <v>292</v>
      </c>
      <c r="O38" s="439" t="s">
        <v>112</v>
      </c>
      <c r="P38" s="439" t="s">
        <v>293</v>
      </c>
      <c r="Q38" s="439" t="s">
        <v>294</v>
      </c>
      <c r="R38" s="439" t="s">
        <v>295</v>
      </c>
      <c r="S38" s="439" t="s">
        <v>296</v>
      </c>
      <c r="T38" s="76" t="s">
        <v>216</v>
      </c>
      <c r="U38" s="488"/>
    </row>
    <row r="39" spans="1:21" x14ac:dyDescent="0.25">
      <c r="A39" s="48" t="s">
        <v>282</v>
      </c>
      <c r="B39" s="44" t="s">
        <v>133</v>
      </c>
      <c r="C39" s="440" t="s">
        <v>133</v>
      </c>
      <c r="D39" s="440" t="s">
        <v>133</v>
      </c>
      <c r="E39" s="440" t="s">
        <v>133</v>
      </c>
      <c r="F39" s="465" t="s">
        <v>133</v>
      </c>
      <c r="G39" s="465" t="s">
        <v>133</v>
      </c>
      <c r="H39" s="440" t="s">
        <v>133</v>
      </c>
      <c r="I39" s="440" t="s">
        <v>133</v>
      </c>
      <c r="J39" s="440" t="s">
        <v>133</v>
      </c>
      <c r="K39" s="440" t="s">
        <v>133</v>
      </c>
      <c r="L39" s="440" t="s">
        <v>133</v>
      </c>
      <c r="M39" s="440" t="s">
        <v>133</v>
      </c>
      <c r="N39" s="440" t="s">
        <v>133</v>
      </c>
      <c r="O39" s="440" t="s">
        <v>133</v>
      </c>
      <c r="P39" s="440" t="s">
        <v>133</v>
      </c>
      <c r="Q39" s="440" t="s">
        <v>133</v>
      </c>
      <c r="R39" s="440" t="s">
        <v>133</v>
      </c>
      <c r="S39" s="440" t="s">
        <v>133</v>
      </c>
      <c r="T39" s="440" t="s">
        <v>133</v>
      </c>
      <c r="U39" s="488"/>
    </row>
    <row r="40" spans="1:21" x14ac:dyDescent="0.25">
      <c r="A40" s="45" t="s">
        <v>297</v>
      </c>
      <c r="B40" s="463" t="s">
        <v>298</v>
      </c>
      <c r="C40" s="482"/>
      <c r="D40" s="456"/>
      <c r="E40" s="456"/>
      <c r="F40" s="456"/>
      <c r="G40" s="456"/>
      <c r="H40" s="456"/>
      <c r="I40" s="456"/>
      <c r="J40" s="456"/>
      <c r="K40" s="456"/>
      <c r="L40" s="456"/>
      <c r="M40" s="456"/>
      <c r="N40" s="456"/>
      <c r="O40" s="456"/>
      <c r="P40" s="456"/>
      <c r="Q40" s="456"/>
      <c r="R40" s="456"/>
      <c r="S40" s="456"/>
      <c r="T40" s="456"/>
      <c r="U40" s="456"/>
    </row>
    <row r="41" spans="1:21" x14ac:dyDescent="0.25">
      <c r="A41" s="48" t="s">
        <v>297</v>
      </c>
      <c r="B41" s="471" t="s">
        <v>221</v>
      </c>
      <c r="C41" s="486"/>
      <c r="D41" s="456"/>
      <c r="E41" s="456"/>
      <c r="F41" s="456"/>
      <c r="G41" s="456"/>
      <c r="H41" s="456"/>
      <c r="I41" s="456"/>
      <c r="J41" s="456"/>
      <c r="K41" s="456"/>
      <c r="L41" s="456"/>
      <c r="M41" s="456"/>
      <c r="N41" s="456"/>
      <c r="O41" s="456"/>
      <c r="P41" s="456"/>
      <c r="Q41" s="456"/>
      <c r="R41" s="456"/>
      <c r="S41" s="456"/>
      <c r="T41" s="456"/>
      <c r="U41" s="456"/>
    </row>
    <row r="42" spans="1:21" ht="25.5" x14ac:dyDescent="0.25">
      <c r="A42" s="45" t="s">
        <v>299</v>
      </c>
      <c r="B42" s="463" t="s">
        <v>289</v>
      </c>
      <c r="C42" s="464" t="s">
        <v>290</v>
      </c>
      <c r="D42" s="450"/>
      <c r="E42" s="456"/>
      <c r="F42" s="456"/>
      <c r="G42" s="456"/>
      <c r="H42" s="456"/>
      <c r="I42" s="456"/>
      <c r="J42" s="456"/>
      <c r="K42" s="456"/>
      <c r="L42" s="456"/>
      <c r="M42" s="456"/>
      <c r="N42" s="456"/>
      <c r="O42" s="456"/>
      <c r="P42" s="456"/>
      <c r="Q42" s="456"/>
      <c r="R42" s="456"/>
      <c r="S42" s="456"/>
      <c r="T42" s="456"/>
      <c r="U42" s="456"/>
    </row>
    <row r="43" spans="1:21" ht="25.5" x14ac:dyDescent="0.25">
      <c r="A43" s="48" t="s">
        <v>299</v>
      </c>
      <c r="B43" s="471" t="s">
        <v>133</v>
      </c>
      <c r="C43" s="471" t="s">
        <v>133</v>
      </c>
      <c r="D43" s="450"/>
      <c r="E43" s="456"/>
      <c r="F43" s="456"/>
      <c r="G43" s="456"/>
      <c r="H43" s="456"/>
      <c r="I43" s="456"/>
      <c r="J43" s="456"/>
      <c r="K43" s="456"/>
      <c r="L43" s="456"/>
      <c r="M43" s="456"/>
      <c r="N43" s="456"/>
      <c r="O43" s="456"/>
      <c r="P43" s="456"/>
      <c r="Q43" s="456"/>
      <c r="R43" s="456"/>
      <c r="S43" s="456"/>
      <c r="T43" s="456"/>
      <c r="U43" s="456"/>
    </row>
    <row r="44" spans="1:21" x14ac:dyDescent="0.25">
      <c r="A44" s="456"/>
      <c r="B44" s="467"/>
      <c r="C44" s="456"/>
      <c r="D44" s="456"/>
      <c r="E44" s="456"/>
      <c r="F44" s="456"/>
      <c r="G44" s="456"/>
      <c r="H44" s="456"/>
      <c r="I44" s="456"/>
      <c r="J44" s="456"/>
      <c r="K44" s="456"/>
      <c r="L44" s="456"/>
      <c r="M44" s="456"/>
      <c r="N44" s="456"/>
      <c r="O44" s="456"/>
      <c r="P44" s="456"/>
      <c r="Q44" s="456"/>
      <c r="R44" s="456"/>
      <c r="S44" s="456"/>
      <c r="T44" s="456"/>
      <c r="U44" s="456"/>
    </row>
    <row r="45" spans="1:21" x14ac:dyDescent="0.25">
      <c r="A45" s="61" t="s">
        <v>229</v>
      </c>
      <c r="B45" s="473" t="s">
        <v>89</v>
      </c>
      <c r="C45" s="469"/>
      <c r="D45" s="470"/>
      <c r="E45" s="470"/>
      <c r="F45" s="470"/>
      <c r="G45" s="456"/>
      <c r="H45" s="456"/>
      <c r="I45" s="456"/>
      <c r="J45" s="456"/>
      <c r="K45" s="456"/>
      <c r="L45" s="456"/>
      <c r="M45" s="456"/>
      <c r="N45" s="456"/>
      <c r="O45" s="456"/>
      <c r="P45" s="456"/>
      <c r="Q45" s="456"/>
      <c r="R45" s="456"/>
      <c r="S45" s="456"/>
      <c r="T45" s="456"/>
      <c r="U45" s="456"/>
    </row>
    <row r="46" spans="1:21" ht="22.5" x14ac:dyDescent="0.25">
      <c r="A46" s="45" t="s">
        <v>35</v>
      </c>
      <c r="B46" s="463" t="s">
        <v>230</v>
      </c>
      <c r="C46" s="464" t="s">
        <v>102</v>
      </c>
      <c r="D46" s="464" t="s">
        <v>103</v>
      </c>
      <c r="E46" s="464" t="s">
        <v>104</v>
      </c>
      <c r="F46" s="464" t="s">
        <v>231</v>
      </c>
      <c r="G46" s="65" t="s">
        <v>232</v>
      </c>
      <c r="H46" s="65" t="s">
        <v>233</v>
      </c>
      <c r="I46" s="456"/>
      <c r="J46" s="456"/>
      <c r="K46" s="456"/>
      <c r="L46" s="456"/>
      <c r="M46" s="456"/>
      <c r="N46" s="456"/>
      <c r="O46" s="456"/>
      <c r="P46" s="456"/>
      <c r="Q46" s="456"/>
      <c r="R46" s="456"/>
      <c r="S46" s="456"/>
      <c r="T46" s="456"/>
      <c r="U46" s="456"/>
    </row>
    <row r="47" spans="1:21" ht="30" x14ac:dyDescent="0.25">
      <c r="A47" s="48" t="s">
        <v>35</v>
      </c>
      <c r="B47" s="471" t="s">
        <v>363</v>
      </c>
      <c r="C47" s="465" t="s">
        <v>364</v>
      </c>
      <c r="D47" s="465" t="s">
        <v>365</v>
      </c>
      <c r="E47" s="465" t="s">
        <v>366</v>
      </c>
      <c r="F47" s="465" t="s">
        <v>223</v>
      </c>
      <c r="G47" s="465" t="s">
        <v>133</v>
      </c>
      <c r="H47" s="465" t="s">
        <v>133</v>
      </c>
      <c r="I47" s="456"/>
      <c r="J47" s="456"/>
      <c r="K47" s="456"/>
      <c r="L47" s="456"/>
      <c r="M47" s="456"/>
      <c r="N47" s="456"/>
      <c r="O47" s="456"/>
      <c r="P47" s="456"/>
      <c r="Q47" s="456"/>
      <c r="R47" s="456"/>
      <c r="S47" s="456"/>
      <c r="T47" s="456"/>
      <c r="U47" s="456"/>
    </row>
    <row r="48" spans="1:21" ht="22.5" x14ac:dyDescent="0.25">
      <c r="A48" s="426" t="s">
        <v>236</v>
      </c>
      <c r="B48" s="463" t="s">
        <v>237</v>
      </c>
      <c r="C48" s="464" t="s">
        <v>238</v>
      </c>
      <c r="D48" s="464" t="s">
        <v>239</v>
      </c>
      <c r="E48" s="417" t="s">
        <v>240</v>
      </c>
      <c r="F48" s="464" t="s">
        <v>241</v>
      </c>
      <c r="G48" s="464" t="s">
        <v>106</v>
      </c>
      <c r="H48" s="464" t="s">
        <v>107</v>
      </c>
      <c r="I48" s="464" t="s">
        <v>108</v>
      </c>
      <c r="J48" s="472" t="s">
        <v>242</v>
      </c>
      <c r="K48" s="65" t="s">
        <v>232</v>
      </c>
      <c r="L48" s="65" t="s">
        <v>233</v>
      </c>
      <c r="M48" s="456"/>
      <c r="N48" s="456"/>
      <c r="O48" s="456"/>
      <c r="P48" s="456"/>
      <c r="Q48" s="456"/>
      <c r="R48" s="456"/>
      <c r="S48" s="456"/>
      <c r="T48" s="456"/>
      <c r="U48" s="456"/>
    </row>
    <row r="49" spans="1:18" x14ac:dyDescent="0.25">
      <c r="A49" s="428" t="s">
        <v>236</v>
      </c>
      <c r="B49" s="471" t="s">
        <v>255</v>
      </c>
      <c r="C49" s="465" t="s">
        <v>133</v>
      </c>
      <c r="D49" s="465" t="s">
        <v>133</v>
      </c>
      <c r="E49" s="474" t="s">
        <v>133</v>
      </c>
      <c r="F49" s="465" t="s">
        <v>367</v>
      </c>
      <c r="G49" s="465" t="s">
        <v>368</v>
      </c>
      <c r="H49" s="465" t="s">
        <v>303</v>
      </c>
      <c r="I49" s="465" t="s">
        <v>369</v>
      </c>
      <c r="J49" s="475" t="s">
        <v>133</v>
      </c>
      <c r="K49" s="465" t="s">
        <v>133</v>
      </c>
      <c r="L49" s="465" t="s">
        <v>133</v>
      </c>
      <c r="M49" s="456"/>
      <c r="N49" s="456"/>
      <c r="O49" s="456"/>
      <c r="P49" s="456"/>
      <c r="Q49" s="456"/>
      <c r="R49" s="456"/>
    </row>
    <row r="50" spans="1:18" ht="22.5" x14ac:dyDescent="0.25">
      <c r="A50" s="458" t="s">
        <v>246</v>
      </c>
      <c r="B50" s="463" t="s">
        <v>237</v>
      </c>
      <c r="C50" s="464" t="s">
        <v>238</v>
      </c>
      <c r="D50" s="464" t="s">
        <v>241</v>
      </c>
      <c r="E50" s="65" t="s">
        <v>232</v>
      </c>
      <c r="F50" s="65" t="s">
        <v>233</v>
      </c>
      <c r="G50" s="456"/>
      <c r="H50" s="456"/>
      <c r="I50" s="456"/>
      <c r="J50" s="456"/>
      <c r="K50" s="456"/>
      <c r="L50" s="456"/>
      <c r="M50" s="456"/>
      <c r="N50" s="456"/>
      <c r="O50" s="456"/>
      <c r="P50" s="456"/>
      <c r="Q50" s="456"/>
      <c r="R50" s="456"/>
    </row>
    <row r="51" spans="1:18" x14ac:dyDescent="0.25">
      <c r="A51" s="460" t="s">
        <v>246</v>
      </c>
      <c r="B51" s="471" t="s">
        <v>133</v>
      </c>
      <c r="C51" s="471" t="s">
        <v>133</v>
      </c>
      <c r="D51" s="471" t="s">
        <v>133</v>
      </c>
      <c r="E51" s="465" t="s">
        <v>133</v>
      </c>
      <c r="F51" s="465" t="s">
        <v>133</v>
      </c>
      <c r="G51" s="456"/>
      <c r="H51" s="456"/>
      <c r="I51" s="456"/>
      <c r="J51" s="456"/>
      <c r="K51" s="456"/>
      <c r="L51" s="456"/>
      <c r="M51" s="456"/>
      <c r="N51" s="456"/>
      <c r="O51" s="456"/>
      <c r="P51" s="456"/>
      <c r="Q51" s="456"/>
      <c r="R51" s="456"/>
    </row>
    <row r="52" spans="1:18" ht="22.5" x14ac:dyDescent="0.25">
      <c r="A52" s="458" t="s">
        <v>247</v>
      </c>
      <c r="B52" s="463" t="s">
        <v>248</v>
      </c>
      <c r="C52" s="464" t="s">
        <v>249</v>
      </c>
      <c r="D52" s="464" t="s">
        <v>250</v>
      </c>
      <c r="E52" s="464" t="s">
        <v>251</v>
      </c>
      <c r="F52" s="476" t="s">
        <v>252</v>
      </c>
      <c r="G52" s="477" t="s">
        <v>253</v>
      </c>
      <c r="H52" s="456"/>
      <c r="I52" s="456"/>
      <c r="J52" s="456"/>
      <c r="K52" s="456"/>
      <c r="L52" s="456"/>
      <c r="M52" s="456"/>
      <c r="N52" s="456"/>
      <c r="O52" s="456"/>
      <c r="P52" s="456"/>
      <c r="Q52" s="456"/>
      <c r="R52" s="456"/>
    </row>
    <row r="53" spans="1:18" x14ac:dyDescent="0.25">
      <c r="A53" s="478" t="s">
        <v>247</v>
      </c>
      <c r="B53" s="468" t="s">
        <v>556</v>
      </c>
      <c r="C53" s="465" t="s">
        <v>330</v>
      </c>
      <c r="D53" s="465" t="s">
        <v>133</v>
      </c>
      <c r="E53" s="465" t="s">
        <v>133</v>
      </c>
      <c r="F53" s="465">
        <v>0.5</v>
      </c>
      <c r="G53" s="465" t="s">
        <v>243</v>
      </c>
      <c r="H53" s="456"/>
      <c r="I53" s="456"/>
      <c r="J53" s="456"/>
      <c r="K53" s="456"/>
      <c r="L53" s="456"/>
      <c r="M53" s="456"/>
      <c r="N53" s="456"/>
      <c r="O53" s="456"/>
      <c r="P53" s="456"/>
      <c r="Q53" s="456"/>
      <c r="R53" s="456"/>
    </row>
    <row r="54" spans="1:18" x14ac:dyDescent="0.25">
      <c r="A54" s="479" t="s">
        <v>247</v>
      </c>
      <c r="B54" s="407" t="s">
        <v>557</v>
      </c>
      <c r="C54" s="193" t="s">
        <v>330</v>
      </c>
      <c r="D54" s="193" t="s">
        <v>133</v>
      </c>
      <c r="E54" s="193" t="s">
        <v>133</v>
      </c>
      <c r="F54" s="193">
        <v>0.5</v>
      </c>
      <c r="G54" s="193" t="s">
        <v>255</v>
      </c>
      <c r="H54" s="456"/>
      <c r="I54" s="456"/>
      <c r="J54" s="456"/>
      <c r="K54" s="456"/>
      <c r="L54" s="456"/>
      <c r="M54" s="456"/>
      <c r="N54" s="456"/>
      <c r="O54" s="456"/>
      <c r="P54" s="456"/>
      <c r="Q54" s="456"/>
      <c r="R54" s="456"/>
    </row>
    <row r="55" spans="1:18" x14ac:dyDescent="0.25">
      <c r="A55" s="479" t="s">
        <v>247</v>
      </c>
      <c r="B55" s="407" t="s">
        <v>558</v>
      </c>
      <c r="C55" s="193" t="s">
        <v>330</v>
      </c>
      <c r="D55" s="193" t="s">
        <v>133</v>
      </c>
      <c r="E55" s="193" t="s">
        <v>133</v>
      </c>
      <c r="F55" s="193">
        <v>0.5</v>
      </c>
      <c r="G55" s="193" t="s">
        <v>255</v>
      </c>
      <c r="H55" s="456"/>
      <c r="I55" s="456"/>
      <c r="J55" s="456"/>
      <c r="K55" s="456"/>
      <c r="L55" s="456"/>
      <c r="M55" s="456"/>
      <c r="N55" s="456"/>
      <c r="O55" s="456"/>
      <c r="P55" s="456"/>
      <c r="Q55" s="456"/>
      <c r="R55" s="456"/>
    </row>
    <row r="56" spans="1:18" ht="22.5" x14ac:dyDescent="0.25">
      <c r="A56" s="458" t="s">
        <v>258</v>
      </c>
      <c r="B56" s="463" t="s">
        <v>248</v>
      </c>
      <c r="C56" s="464" t="s">
        <v>249</v>
      </c>
      <c r="D56" s="464" t="s">
        <v>250</v>
      </c>
      <c r="E56" s="454"/>
      <c r="F56" s="455"/>
      <c r="G56" s="456"/>
      <c r="H56" s="456"/>
      <c r="I56" s="456"/>
      <c r="J56" s="456"/>
      <c r="K56" s="456"/>
      <c r="L56" s="456"/>
      <c r="M56" s="456"/>
      <c r="N56" s="456"/>
      <c r="O56" s="456"/>
      <c r="P56" s="456"/>
      <c r="Q56" s="456"/>
      <c r="R56" s="456"/>
    </row>
    <row r="57" spans="1:18" x14ac:dyDescent="0.25">
      <c r="A57" s="478" t="s">
        <v>258</v>
      </c>
      <c r="B57" s="468" t="s">
        <v>559</v>
      </c>
      <c r="C57" s="465" t="s">
        <v>329</v>
      </c>
      <c r="D57" s="465" t="s">
        <v>133</v>
      </c>
      <c r="E57" s="450"/>
      <c r="F57" s="456"/>
      <c r="G57" s="456"/>
      <c r="H57" s="456"/>
      <c r="I57" s="456"/>
      <c r="J57" s="456"/>
      <c r="K57" s="456"/>
      <c r="L57" s="456"/>
      <c r="M57" s="456"/>
      <c r="N57" s="456"/>
      <c r="O57" s="456"/>
      <c r="P57" s="456"/>
      <c r="Q57" s="456"/>
      <c r="R57" s="456"/>
    </row>
    <row r="58" spans="1:18" ht="45" x14ac:dyDescent="0.25">
      <c r="A58" s="478" t="s">
        <v>258</v>
      </c>
      <c r="B58" s="468" t="s">
        <v>560</v>
      </c>
      <c r="C58" s="465" t="s">
        <v>329</v>
      </c>
      <c r="D58" s="465" t="s">
        <v>133</v>
      </c>
      <c r="E58" s="450"/>
      <c r="F58" s="456"/>
      <c r="G58" s="456"/>
      <c r="H58" s="456"/>
      <c r="I58" s="456"/>
      <c r="J58" s="456"/>
      <c r="K58" s="456"/>
      <c r="L58" s="456"/>
      <c r="M58" s="456"/>
      <c r="N58" s="456"/>
      <c r="O58" s="456"/>
      <c r="P58" s="456"/>
      <c r="Q58" s="456"/>
      <c r="R58" s="456"/>
    </row>
    <row r="59" spans="1:18" x14ac:dyDescent="0.25">
      <c r="A59" s="478" t="s">
        <v>258</v>
      </c>
      <c r="B59" s="468" t="s">
        <v>556</v>
      </c>
      <c r="C59" s="465" t="s">
        <v>329</v>
      </c>
      <c r="D59" s="465" t="s">
        <v>133</v>
      </c>
      <c r="E59" s="450"/>
      <c r="F59" s="456"/>
      <c r="G59" s="456"/>
      <c r="H59" s="456"/>
      <c r="I59" s="456"/>
      <c r="J59" s="456"/>
      <c r="K59" s="456"/>
      <c r="L59" s="456"/>
      <c r="M59" s="456"/>
      <c r="N59" s="456"/>
      <c r="O59" s="456"/>
      <c r="P59" s="456"/>
      <c r="Q59" s="456"/>
      <c r="R59" s="456"/>
    </row>
    <row r="60" spans="1:18" ht="60" x14ac:dyDescent="0.25">
      <c r="A60" s="478" t="s">
        <v>258</v>
      </c>
      <c r="B60" s="468" t="s">
        <v>561</v>
      </c>
      <c r="C60" s="465" t="s">
        <v>329</v>
      </c>
      <c r="D60" s="465" t="s">
        <v>133</v>
      </c>
      <c r="E60" s="450"/>
      <c r="F60" s="456"/>
      <c r="G60" s="456"/>
      <c r="H60" s="456"/>
      <c r="I60" s="456"/>
      <c r="J60" s="456"/>
      <c r="K60" s="456"/>
      <c r="L60" s="456"/>
      <c r="M60" s="456"/>
      <c r="N60" s="456"/>
      <c r="O60" s="456"/>
      <c r="P60" s="456"/>
      <c r="Q60" s="456"/>
      <c r="R60" s="456"/>
    </row>
    <row r="61" spans="1:18" x14ac:dyDescent="0.25">
      <c r="A61" s="478" t="s">
        <v>258</v>
      </c>
      <c r="B61" s="468" t="s">
        <v>562</v>
      </c>
      <c r="C61" s="465" t="s">
        <v>329</v>
      </c>
      <c r="D61" s="465" t="s">
        <v>133</v>
      </c>
      <c r="E61" s="450"/>
      <c r="F61" s="456"/>
      <c r="G61" s="456"/>
      <c r="H61" s="456"/>
      <c r="I61" s="456"/>
      <c r="J61" s="456"/>
      <c r="K61" s="456"/>
      <c r="L61" s="456"/>
      <c r="M61" s="456"/>
      <c r="N61" s="456"/>
      <c r="O61" s="456"/>
      <c r="P61" s="456"/>
      <c r="Q61" s="456"/>
      <c r="R61" s="456"/>
    </row>
    <row r="62" spans="1:18" x14ac:dyDescent="0.25">
      <c r="A62" s="478" t="s">
        <v>258</v>
      </c>
      <c r="B62" s="468" t="s">
        <v>557</v>
      </c>
      <c r="C62" s="465" t="s">
        <v>329</v>
      </c>
      <c r="D62" s="465" t="s">
        <v>133</v>
      </c>
      <c r="E62" s="450"/>
      <c r="F62" s="456"/>
      <c r="G62" s="456"/>
      <c r="H62" s="456"/>
      <c r="I62" s="456"/>
      <c r="J62" s="456"/>
      <c r="K62" s="456"/>
      <c r="L62" s="456"/>
      <c r="M62" s="456"/>
      <c r="N62" s="456"/>
      <c r="O62" s="456"/>
      <c r="P62" s="456"/>
      <c r="Q62" s="456"/>
      <c r="R62" s="456"/>
    </row>
    <row r="63" spans="1:18" x14ac:dyDescent="0.25">
      <c r="A63" s="83" t="s">
        <v>258</v>
      </c>
      <c r="B63" s="407" t="s">
        <v>558</v>
      </c>
      <c r="C63" s="193" t="s">
        <v>329</v>
      </c>
      <c r="D63" s="193" t="s">
        <v>133</v>
      </c>
      <c r="E63" s="412"/>
      <c r="F63" s="456"/>
      <c r="G63" s="456"/>
      <c r="H63" s="456"/>
      <c r="I63" s="456"/>
      <c r="J63" s="456"/>
      <c r="K63" s="456"/>
      <c r="L63" s="456"/>
      <c r="M63" s="456"/>
      <c r="N63" s="456"/>
      <c r="O63" s="456"/>
      <c r="P63" s="456"/>
      <c r="Q63" s="456"/>
      <c r="R63" s="456"/>
    </row>
    <row r="64" spans="1:18" x14ac:dyDescent="0.25">
      <c r="A64" s="480" t="s">
        <v>280</v>
      </c>
      <c r="B64" s="481" t="s">
        <v>248</v>
      </c>
      <c r="C64" s="482"/>
      <c r="D64" s="483"/>
      <c r="E64" s="484"/>
      <c r="F64" s="484"/>
      <c r="G64" s="484"/>
      <c r="H64" s="484"/>
      <c r="I64" s="484"/>
      <c r="J64" s="484"/>
      <c r="K64" s="484"/>
      <c r="L64" s="484"/>
      <c r="M64" s="484"/>
      <c r="N64" s="484"/>
      <c r="O64" s="484"/>
      <c r="P64" s="484"/>
      <c r="Q64" s="484"/>
      <c r="R64" s="484"/>
    </row>
    <row r="65" spans="1:21" x14ac:dyDescent="0.25">
      <c r="A65" s="485" t="s">
        <v>280</v>
      </c>
      <c r="B65" s="407" t="s">
        <v>563</v>
      </c>
      <c r="C65" s="486"/>
      <c r="D65" s="484"/>
      <c r="E65" s="484"/>
      <c r="F65" s="484"/>
      <c r="G65" s="484"/>
      <c r="H65" s="484"/>
      <c r="I65" s="484"/>
      <c r="J65" s="484"/>
      <c r="K65" s="484"/>
      <c r="L65" s="484"/>
      <c r="M65" s="484"/>
      <c r="N65" s="484"/>
      <c r="O65" s="484"/>
      <c r="P65" s="484"/>
      <c r="Q65" s="484"/>
      <c r="R65" s="484"/>
      <c r="S65" s="456"/>
      <c r="T65" s="456"/>
      <c r="U65" s="456"/>
    </row>
    <row r="66" spans="1:21" x14ac:dyDescent="0.25">
      <c r="A66" s="45" t="s">
        <v>282</v>
      </c>
      <c r="B66" s="65" t="s">
        <v>283</v>
      </c>
      <c r="C66" s="439" t="s">
        <v>284</v>
      </c>
      <c r="D66" s="439" t="s">
        <v>285</v>
      </c>
      <c r="E66" s="487" t="s">
        <v>286</v>
      </c>
      <c r="F66" s="65" t="s">
        <v>232</v>
      </c>
      <c r="G66" s="65" t="s">
        <v>233</v>
      </c>
      <c r="H66" s="439" t="s">
        <v>287</v>
      </c>
      <c r="I66" s="439" t="s">
        <v>288</v>
      </c>
      <c r="J66" s="439" t="s">
        <v>206</v>
      </c>
      <c r="K66" s="439" t="s">
        <v>289</v>
      </c>
      <c r="L66" s="439" t="s">
        <v>290</v>
      </c>
      <c r="M66" s="439" t="s">
        <v>291</v>
      </c>
      <c r="N66" s="439" t="s">
        <v>292</v>
      </c>
      <c r="O66" s="439" t="s">
        <v>112</v>
      </c>
      <c r="P66" s="439" t="s">
        <v>293</v>
      </c>
      <c r="Q66" s="439" t="s">
        <v>294</v>
      </c>
      <c r="R66" s="439" t="s">
        <v>295</v>
      </c>
      <c r="S66" s="439" t="s">
        <v>296</v>
      </c>
      <c r="T66" s="76" t="s">
        <v>216</v>
      </c>
      <c r="U66" s="488"/>
    </row>
    <row r="67" spans="1:21" ht="90" x14ac:dyDescent="0.25">
      <c r="A67" s="83" t="s">
        <v>282</v>
      </c>
      <c r="B67" s="44" t="s">
        <v>356</v>
      </c>
      <c r="C67" s="440" t="s">
        <v>133</v>
      </c>
      <c r="D67" s="440">
        <v>1</v>
      </c>
      <c r="E67" s="462" t="s">
        <v>564</v>
      </c>
      <c r="F67" s="465" t="s">
        <v>133</v>
      </c>
      <c r="G67" s="465" t="s">
        <v>133</v>
      </c>
      <c r="H67" s="440" t="s">
        <v>133</v>
      </c>
      <c r="I67" s="440">
        <v>1</v>
      </c>
      <c r="J67" s="440" t="s">
        <v>35</v>
      </c>
      <c r="K67" s="440" t="s">
        <v>133</v>
      </c>
      <c r="L67" s="440" t="s">
        <v>133</v>
      </c>
      <c r="M67" s="440" t="s">
        <v>565</v>
      </c>
      <c r="N67" s="440" t="s">
        <v>133</v>
      </c>
      <c r="O67" s="440" t="s">
        <v>133</v>
      </c>
      <c r="P67" s="440" t="s">
        <v>133</v>
      </c>
      <c r="Q67" s="440" t="s">
        <v>133</v>
      </c>
      <c r="R67" s="440" t="s">
        <v>133</v>
      </c>
      <c r="S67" s="440" t="s">
        <v>133</v>
      </c>
      <c r="T67" s="440" t="s">
        <v>133</v>
      </c>
      <c r="U67" s="488"/>
    </row>
    <row r="68" spans="1:21" ht="60" x14ac:dyDescent="0.25">
      <c r="A68" s="48" t="s">
        <v>282</v>
      </c>
      <c r="B68" s="44" t="s">
        <v>318</v>
      </c>
      <c r="C68" s="440" t="s">
        <v>133</v>
      </c>
      <c r="D68" s="440">
        <v>2</v>
      </c>
      <c r="E68" s="462" t="s">
        <v>566</v>
      </c>
      <c r="F68" s="465" t="s">
        <v>133</v>
      </c>
      <c r="G68" s="465" t="s">
        <v>133</v>
      </c>
      <c r="H68" s="440" t="s">
        <v>133</v>
      </c>
      <c r="I68" s="440">
        <v>1</v>
      </c>
      <c r="J68" s="440" t="s">
        <v>35</v>
      </c>
      <c r="K68" s="440" t="s">
        <v>133</v>
      </c>
      <c r="L68" s="440" t="s">
        <v>133</v>
      </c>
      <c r="M68" s="440" t="s">
        <v>567</v>
      </c>
      <c r="N68" s="440" t="s">
        <v>133</v>
      </c>
      <c r="O68" s="440" t="s">
        <v>133</v>
      </c>
      <c r="P68" s="440" t="s">
        <v>133</v>
      </c>
      <c r="Q68" s="440" t="s">
        <v>133</v>
      </c>
      <c r="R68" s="440" t="s">
        <v>133</v>
      </c>
      <c r="S68" s="440" t="s">
        <v>133</v>
      </c>
      <c r="T68" s="440" t="s">
        <v>133</v>
      </c>
      <c r="U68" s="488"/>
    </row>
    <row r="69" spans="1:21" x14ac:dyDescent="0.25">
      <c r="A69" s="45" t="s">
        <v>297</v>
      </c>
      <c r="B69" s="463" t="s">
        <v>298</v>
      </c>
      <c r="C69" s="482"/>
      <c r="D69" s="456"/>
      <c r="E69" s="456"/>
      <c r="F69" s="456"/>
      <c r="G69" s="456"/>
      <c r="H69" s="456"/>
      <c r="I69" s="456"/>
      <c r="J69" s="456"/>
      <c r="K69" s="456"/>
      <c r="L69" s="456"/>
      <c r="M69" s="456"/>
      <c r="N69" s="456"/>
      <c r="O69" s="456"/>
      <c r="P69" s="456"/>
      <c r="Q69" s="456"/>
      <c r="R69" s="456"/>
      <c r="S69" s="456"/>
      <c r="T69" s="456"/>
      <c r="U69" s="456"/>
    </row>
    <row r="70" spans="1:21" x14ac:dyDescent="0.25">
      <c r="A70" s="48" t="s">
        <v>297</v>
      </c>
      <c r="B70" s="471" t="s">
        <v>221</v>
      </c>
      <c r="C70" s="486"/>
      <c r="D70" s="456"/>
      <c r="E70" s="456"/>
      <c r="F70" s="456"/>
      <c r="G70" s="456"/>
      <c r="H70" s="456"/>
      <c r="I70" s="456"/>
      <c r="J70" s="456"/>
      <c r="K70" s="456"/>
      <c r="L70" s="456"/>
      <c r="M70" s="456"/>
      <c r="N70" s="456"/>
      <c r="O70" s="456"/>
      <c r="P70" s="456"/>
      <c r="Q70" s="456"/>
      <c r="R70" s="456"/>
      <c r="S70" s="456"/>
      <c r="T70" s="456"/>
      <c r="U70" s="456"/>
    </row>
    <row r="71" spans="1:21" ht="25.5" x14ac:dyDescent="0.25">
      <c r="A71" s="45" t="s">
        <v>299</v>
      </c>
      <c r="B71" s="463" t="s">
        <v>289</v>
      </c>
      <c r="C71" s="464" t="s">
        <v>290</v>
      </c>
      <c r="D71" s="450"/>
      <c r="E71" s="456"/>
      <c r="F71" s="456"/>
      <c r="G71" s="456"/>
      <c r="H71" s="456"/>
      <c r="I71" s="456"/>
      <c r="J71" s="456"/>
      <c r="K71" s="456"/>
      <c r="L71" s="456"/>
      <c r="M71" s="456"/>
      <c r="N71" s="456"/>
      <c r="O71" s="456"/>
      <c r="P71" s="456"/>
      <c r="Q71" s="456"/>
      <c r="R71" s="456"/>
      <c r="S71" s="456"/>
      <c r="T71" s="456"/>
      <c r="U71" s="456"/>
    </row>
    <row r="72" spans="1:21" ht="25.5" x14ac:dyDescent="0.25">
      <c r="A72" s="48" t="s">
        <v>299</v>
      </c>
      <c r="B72" s="471" t="s">
        <v>133</v>
      </c>
      <c r="C72" s="471" t="s">
        <v>133</v>
      </c>
      <c r="D72" s="450"/>
      <c r="E72" s="456"/>
      <c r="F72" s="456"/>
      <c r="G72" s="456"/>
      <c r="H72" s="456"/>
      <c r="I72" s="456"/>
      <c r="J72" s="456"/>
      <c r="K72" s="456"/>
      <c r="L72" s="456"/>
      <c r="M72" s="456"/>
      <c r="N72" s="456"/>
      <c r="O72" s="456"/>
      <c r="P72" s="456"/>
      <c r="Q72" s="456"/>
      <c r="R72" s="456"/>
      <c r="S72" s="456"/>
      <c r="T72" s="456"/>
      <c r="U72" s="456"/>
    </row>
    <row r="73" spans="1:21" x14ac:dyDescent="0.25">
      <c r="A73" s="456"/>
      <c r="B73" s="467"/>
      <c r="C73" s="456"/>
      <c r="D73" s="456"/>
      <c r="E73" s="456"/>
      <c r="F73" s="456"/>
      <c r="G73" s="456"/>
      <c r="H73" s="456"/>
      <c r="I73" s="456"/>
      <c r="J73" s="456"/>
      <c r="K73" s="456"/>
      <c r="L73" s="456"/>
      <c r="M73" s="456"/>
      <c r="N73" s="456"/>
      <c r="O73" s="456"/>
      <c r="P73" s="456"/>
      <c r="Q73" s="456"/>
      <c r="R73" s="456"/>
      <c r="S73" s="456"/>
      <c r="T73" s="456"/>
      <c r="U73" s="456"/>
    </row>
    <row r="74" spans="1:21" x14ac:dyDescent="0.25">
      <c r="A74" s="61" t="s">
        <v>229</v>
      </c>
      <c r="B74" s="473" t="s">
        <v>305</v>
      </c>
      <c r="C74" s="469"/>
      <c r="D74" s="470"/>
      <c r="E74" s="470"/>
      <c r="F74" s="470"/>
      <c r="G74" s="456"/>
      <c r="H74" s="456"/>
      <c r="I74" s="456"/>
      <c r="J74" s="456"/>
      <c r="K74" s="456"/>
      <c r="L74" s="456"/>
      <c r="M74" s="456"/>
      <c r="N74" s="456"/>
      <c r="O74" s="456"/>
      <c r="P74" s="456"/>
      <c r="Q74" s="456"/>
      <c r="R74" s="456"/>
      <c r="S74" s="456"/>
      <c r="T74" s="456"/>
      <c r="U74" s="456"/>
    </row>
    <row r="75" spans="1:21" ht="22.5" x14ac:dyDescent="0.25">
      <c r="A75" s="45" t="s">
        <v>35</v>
      </c>
      <c r="B75" s="463" t="s">
        <v>230</v>
      </c>
      <c r="C75" s="464" t="s">
        <v>102</v>
      </c>
      <c r="D75" s="464" t="s">
        <v>103</v>
      </c>
      <c r="E75" s="464" t="s">
        <v>104</v>
      </c>
      <c r="F75" s="464" t="s">
        <v>231</v>
      </c>
      <c r="G75" s="65" t="s">
        <v>232</v>
      </c>
      <c r="H75" s="65" t="s">
        <v>233</v>
      </c>
      <c r="I75" s="456"/>
      <c r="J75" s="456"/>
      <c r="K75" s="456"/>
      <c r="L75" s="456"/>
      <c r="M75" s="456"/>
      <c r="N75" s="456"/>
      <c r="O75" s="456"/>
      <c r="P75" s="456"/>
      <c r="Q75" s="456"/>
      <c r="R75" s="456"/>
      <c r="S75" s="456"/>
      <c r="T75" s="456"/>
      <c r="U75" s="456"/>
    </row>
    <row r="76" spans="1:21" ht="30" x14ac:dyDescent="0.25">
      <c r="A76" s="48" t="s">
        <v>35</v>
      </c>
      <c r="B76" s="471" t="s">
        <v>371</v>
      </c>
      <c r="C76" s="465" t="s">
        <v>372</v>
      </c>
      <c r="D76" s="465" t="s">
        <v>235</v>
      </c>
      <c r="E76" s="465" t="s">
        <v>373</v>
      </c>
      <c r="F76" s="465" t="s">
        <v>223</v>
      </c>
      <c r="G76" s="465" t="s">
        <v>133</v>
      </c>
      <c r="H76" s="465" t="s">
        <v>133</v>
      </c>
      <c r="I76" s="456"/>
      <c r="J76" s="456"/>
      <c r="K76" s="456"/>
      <c r="L76" s="456"/>
      <c r="M76" s="456"/>
      <c r="N76" s="456"/>
      <c r="O76" s="456"/>
      <c r="P76" s="456"/>
      <c r="Q76" s="456"/>
      <c r="R76" s="456"/>
      <c r="S76" s="456"/>
      <c r="T76" s="456"/>
      <c r="U76" s="456"/>
    </row>
    <row r="77" spans="1:21" ht="22.5" x14ac:dyDescent="0.25">
      <c r="A77" s="426" t="s">
        <v>236</v>
      </c>
      <c r="B77" s="463" t="s">
        <v>237</v>
      </c>
      <c r="C77" s="464" t="s">
        <v>238</v>
      </c>
      <c r="D77" s="464" t="s">
        <v>239</v>
      </c>
      <c r="E77" s="417" t="s">
        <v>240</v>
      </c>
      <c r="F77" s="464" t="s">
        <v>241</v>
      </c>
      <c r="G77" s="464" t="s">
        <v>106</v>
      </c>
      <c r="H77" s="464" t="s">
        <v>107</v>
      </c>
      <c r="I77" s="464" t="s">
        <v>108</v>
      </c>
      <c r="J77" s="472" t="s">
        <v>242</v>
      </c>
      <c r="K77" s="65" t="s">
        <v>232</v>
      </c>
      <c r="L77" s="65" t="s">
        <v>233</v>
      </c>
      <c r="M77" s="456"/>
      <c r="N77" s="456"/>
      <c r="O77" s="456"/>
      <c r="P77" s="456"/>
      <c r="Q77" s="456"/>
      <c r="R77" s="456"/>
      <c r="S77" s="456"/>
      <c r="T77" s="456"/>
      <c r="U77" s="456"/>
    </row>
    <row r="78" spans="1:21" x14ac:dyDescent="0.25">
      <c r="A78" s="428" t="s">
        <v>236</v>
      </c>
      <c r="B78" s="471" t="s">
        <v>255</v>
      </c>
      <c r="C78" s="465" t="s">
        <v>133</v>
      </c>
      <c r="D78" s="465" t="s">
        <v>133</v>
      </c>
      <c r="E78" s="474" t="s">
        <v>133</v>
      </c>
      <c r="F78" s="465" t="s">
        <v>367</v>
      </c>
      <c r="G78" s="465" t="s">
        <v>368</v>
      </c>
      <c r="H78" s="465" t="s">
        <v>303</v>
      </c>
      <c r="I78" s="465" t="s">
        <v>369</v>
      </c>
      <c r="J78" s="475" t="s">
        <v>133</v>
      </c>
      <c r="K78" s="465" t="s">
        <v>133</v>
      </c>
      <c r="L78" s="465" t="s">
        <v>133</v>
      </c>
      <c r="M78" s="456"/>
      <c r="N78" s="456"/>
      <c r="O78" s="456"/>
      <c r="P78" s="456"/>
      <c r="Q78" s="456"/>
      <c r="R78" s="456"/>
      <c r="S78" s="456"/>
      <c r="T78" s="456"/>
      <c r="U78" s="456"/>
    </row>
    <row r="79" spans="1:21" ht="22.5" x14ac:dyDescent="0.25">
      <c r="A79" s="458" t="s">
        <v>246</v>
      </c>
      <c r="B79" s="463" t="s">
        <v>237</v>
      </c>
      <c r="C79" s="464" t="s">
        <v>238</v>
      </c>
      <c r="D79" s="464" t="s">
        <v>241</v>
      </c>
      <c r="E79" s="65" t="s">
        <v>232</v>
      </c>
      <c r="F79" s="65" t="s">
        <v>233</v>
      </c>
      <c r="G79" s="456"/>
      <c r="H79" s="456"/>
      <c r="I79" s="456"/>
      <c r="J79" s="456"/>
      <c r="K79" s="456"/>
      <c r="L79" s="456"/>
      <c r="M79" s="456"/>
      <c r="N79" s="456"/>
      <c r="O79" s="456"/>
      <c r="P79" s="456"/>
      <c r="Q79" s="456"/>
      <c r="R79" s="456"/>
      <c r="S79" s="456"/>
      <c r="T79" s="456"/>
      <c r="U79" s="456"/>
    </row>
    <row r="80" spans="1:21" x14ac:dyDescent="0.25">
      <c r="A80" s="460" t="s">
        <v>246</v>
      </c>
      <c r="B80" s="471" t="s">
        <v>133</v>
      </c>
      <c r="C80" s="471" t="s">
        <v>133</v>
      </c>
      <c r="D80" s="471" t="s">
        <v>133</v>
      </c>
      <c r="E80" s="465" t="s">
        <v>133</v>
      </c>
      <c r="F80" s="465" t="s">
        <v>133</v>
      </c>
      <c r="G80" s="456"/>
      <c r="H80" s="456"/>
      <c r="I80" s="456"/>
      <c r="J80" s="456"/>
      <c r="K80" s="456"/>
      <c r="L80" s="456"/>
      <c r="M80" s="456"/>
      <c r="N80" s="456"/>
      <c r="O80" s="456"/>
      <c r="P80" s="456"/>
      <c r="Q80" s="456"/>
      <c r="R80" s="456"/>
      <c r="S80" s="456"/>
      <c r="T80" s="456"/>
      <c r="U80" s="456"/>
    </row>
    <row r="81" spans="1:21" ht="22.5" x14ac:dyDescent="0.25">
      <c r="A81" s="458" t="s">
        <v>247</v>
      </c>
      <c r="B81" s="463" t="s">
        <v>248</v>
      </c>
      <c r="C81" s="464" t="s">
        <v>249</v>
      </c>
      <c r="D81" s="464" t="s">
        <v>250</v>
      </c>
      <c r="E81" s="464" t="s">
        <v>251</v>
      </c>
      <c r="F81" s="476" t="s">
        <v>252</v>
      </c>
      <c r="G81" s="477" t="s">
        <v>253</v>
      </c>
      <c r="H81" s="456"/>
      <c r="I81" s="456"/>
      <c r="J81" s="456"/>
      <c r="K81" s="456"/>
      <c r="L81" s="456"/>
      <c r="M81" s="456"/>
      <c r="N81" s="456"/>
      <c r="O81" s="456"/>
      <c r="P81" s="456"/>
      <c r="Q81" s="456"/>
      <c r="R81" s="456"/>
      <c r="S81" s="456"/>
      <c r="T81" s="456"/>
      <c r="U81" s="456"/>
    </row>
    <row r="82" spans="1:21" x14ac:dyDescent="0.25">
      <c r="A82" s="478" t="s">
        <v>247</v>
      </c>
      <c r="B82" s="468" t="s">
        <v>556</v>
      </c>
      <c r="C82" s="465" t="s">
        <v>330</v>
      </c>
      <c r="D82" s="465" t="s">
        <v>133</v>
      </c>
      <c r="E82" s="465" t="s">
        <v>133</v>
      </c>
      <c r="F82" s="465">
        <v>0.5</v>
      </c>
      <c r="G82" s="465" t="s">
        <v>243</v>
      </c>
      <c r="H82" s="456"/>
      <c r="I82" s="456"/>
      <c r="J82" s="456"/>
      <c r="K82" s="456"/>
      <c r="L82" s="456"/>
      <c r="M82" s="456"/>
      <c r="N82" s="456"/>
      <c r="O82" s="456"/>
      <c r="P82" s="456"/>
      <c r="Q82" s="456"/>
      <c r="R82" s="456"/>
      <c r="S82" s="456"/>
      <c r="T82" s="456"/>
      <c r="U82" s="456"/>
    </row>
    <row r="83" spans="1:21" x14ac:dyDescent="0.25">
      <c r="A83" s="479" t="s">
        <v>247</v>
      </c>
      <c r="B83" s="407" t="s">
        <v>557</v>
      </c>
      <c r="C83" s="193" t="s">
        <v>330</v>
      </c>
      <c r="D83" s="193" t="s">
        <v>133</v>
      </c>
      <c r="E83" s="193" t="s">
        <v>133</v>
      </c>
      <c r="F83" s="193">
        <v>0.5</v>
      </c>
      <c r="G83" s="193" t="s">
        <v>255</v>
      </c>
      <c r="H83" s="456"/>
      <c r="I83" s="456"/>
      <c r="J83" s="456"/>
      <c r="K83" s="456"/>
      <c r="L83" s="456"/>
      <c r="M83" s="456"/>
      <c r="N83" s="456"/>
      <c r="O83" s="456"/>
      <c r="P83" s="456"/>
      <c r="Q83" s="456"/>
      <c r="R83" s="456"/>
      <c r="S83" s="456"/>
      <c r="T83" s="456"/>
      <c r="U83" s="456"/>
    </row>
    <row r="84" spans="1:21" x14ac:dyDescent="0.25">
      <c r="A84" s="479" t="s">
        <v>247</v>
      </c>
      <c r="B84" s="407" t="s">
        <v>558</v>
      </c>
      <c r="C84" s="193" t="s">
        <v>330</v>
      </c>
      <c r="D84" s="193" t="s">
        <v>133</v>
      </c>
      <c r="E84" s="193" t="s">
        <v>133</v>
      </c>
      <c r="F84" s="193">
        <v>0.5</v>
      </c>
      <c r="G84" s="193" t="s">
        <v>255</v>
      </c>
      <c r="H84" s="456"/>
      <c r="I84" s="456"/>
      <c r="J84" s="456"/>
      <c r="K84" s="456"/>
      <c r="L84" s="456"/>
      <c r="M84" s="456"/>
      <c r="N84" s="456"/>
      <c r="O84" s="456"/>
      <c r="P84" s="456"/>
      <c r="Q84" s="456"/>
      <c r="R84" s="456"/>
      <c r="S84" s="456"/>
      <c r="T84" s="456"/>
      <c r="U84" s="456"/>
    </row>
    <row r="85" spans="1:21" ht="22.5" x14ac:dyDescent="0.25">
      <c r="A85" s="458" t="s">
        <v>258</v>
      </c>
      <c r="B85" s="463" t="s">
        <v>248</v>
      </c>
      <c r="C85" s="464" t="s">
        <v>249</v>
      </c>
      <c r="D85" s="464" t="s">
        <v>250</v>
      </c>
      <c r="E85" s="454"/>
      <c r="F85" s="455"/>
      <c r="G85" s="456"/>
      <c r="H85" s="456"/>
      <c r="I85" s="456"/>
      <c r="J85" s="456"/>
      <c r="K85" s="456"/>
      <c r="L85" s="456"/>
      <c r="M85" s="456"/>
      <c r="N85" s="456"/>
      <c r="O85" s="456"/>
      <c r="P85" s="456"/>
      <c r="Q85" s="456"/>
      <c r="R85" s="456"/>
      <c r="S85" s="456"/>
      <c r="T85" s="456"/>
      <c r="U85" s="456"/>
    </row>
    <row r="86" spans="1:21" x14ac:dyDescent="0.25">
      <c r="A86" s="478" t="s">
        <v>258</v>
      </c>
      <c r="B86" s="468" t="s">
        <v>559</v>
      </c>
      <c r="C86" s="465" t="s">
        <v>329</v>
      </c>
      <c r="D86" s="465" t="s">
        <v>133</v>
      </c>
      <c r="E86" s="450"/>
      <c r="F86" s="456"/>
      <c r="G86" s="456"/>
      <c r="H86" s="456"/>
      <c r="I86" s="456"/>
      <c r="J86" s="456"/>
      <c r="K86" s="456"/>
      <c r="L86" s="456"/>
      <c r="M86" s="456"/>
      <c r="N86" s="456"/>
      <c r="O86" s="456"/>
      <c r="P86" s="456"/>
      <c r="Q86" s="456"/>
      <c r="R86" s="456"/>
      <c r="S86" s="456"/>
      <c r="T86" s="456"/>
      <c r="U86" s="456"/>
    </row>
    <row r="87" spans="1:21" ht="45" x14ac:dyDescent="0.25">
      <c r="A87" s="478" t="s">
        <v>258</v>
      </c>
      <c r="B87" s="468" t="s">
        <v>560</v>
      </c>
      <c r="C87" s="465" t="s">
        <v>329</v>
      </c>
      <c r="D87" s="465" t="s">
        <v>133</v>
      </c>
      <c r="E87" s="450"/>
      <c r="F87" s="456"/>
      <c r="G87" s="456"/>
      <c r="H87" s="456"/>
      <c r="I87" s="456"/>
      <c r="J87" s="456"/>
      <c r="K87" s="456"/>
      <c r="L87" s="456"/>
      <c r="M87" s="456"/>
      <c r="N87" s="456"/>
      <c r="O87" s="456"/>
      <c r="P87" s="456"/>
      <c r="Q87" s="456"/>
      <c r="R87" s="456"/>
      <c r="S87" s="456"/>
      <c r="T87" s="456"/>
      <c r="U87" s="456"/>
    </row>
    <row r="88" spans="1:21" x14ac:dyDescent="0.25">
      <c r="A88" s="478" t="s">
        <v>258</v>
      </c>
      <c r="B88" s="468" t="s">
        <v>556</v>
      </c>
      <c r="C88" s="465" t="s">
        <v>329</v>
      </c>
      <c r="D88" s="465" t="s">
        <v>133</v>
      </c>
      <c r="E88" s="450"/>
      <c r="F88" s="456"/>
      <c r="G88" s="456"/>
      <c r="H88" s="456"/>
      <c r="I88" s="456"/>
      <c r="J88" s="456"/>
      <c r="K88" s="456"/>
      <c r="L88" s="456"/>
      <c r="M88" s="456"/>
      <c r="N88" s="456"/>
      <c r="O88" s="456"/>
      <c r="P88" s="456"/>
      <c r="Q88" s="456"/>
      <c r="R88" s="456"/>
      <c r="S88" s="456"/>
      <c r="T88" s="456"/>
      <c r="U88" s="456"/>
    </row>
    <row r="89" spans="1:21" ht="60" x14ac:dyDescent="0.25">
      <c r="A89" s="478" t="s">
        <v>258</v>
      </c>
      <c r="B89" s="468" t="s">
        <v>561</v>
      </c>
      <c r="C89" s="465" t="s">
        <v>329</v>
      </c>
      <c r="D89" s="465" t="s">
        <v>133</v>
      </c>
      <c r="E89" s="450"/>
      <c r="F89" s="456"/>
      <c r="G89" s="456"/>
      <c r="H89" s="456"/>
      <c r="I89" s="456"/>
      <c r="J89" s="456"/>
      <c r="K89" s="456"/>
      <c r="L89" s="456"/>
      <c r="M89" s="456"/>
      <c r="N89" s="456"/>
      <c r="O89" s="456"/>
      <c r="P89" s="456"/>
      <c r="Q89" s="456"/>
      <c r="R89" s="456"/>
      <c r="S89" s="456"/>
      <c r="T89" s="456"/>
      <c r="U89" s="456"/>
    </row>
    <row r="90" spans="1:21" x14ac:dyDescent="0.25">
      <c r="A90" s="478" t="s">
        <v>258</v>
      </c>
      <c r="B90" s="468" t="s">
        <v>562</v>
      </c>
      <c r="C90" s="465" t="s">
        <v>329</v>
      </c>
      <c r="D90" s="465" t="s">
        <v>133</v>
      </c>
      <c r="E90" s="450"/>
      <c r="F90" s="456"/>
      <c r="G90" s="456"/>
      <c r="H90" s="456"/>
      <c r="I90" s="456"/>
      <c r="J90" s="456"/>
      <c r="K90" s="456"/>
      <c r="L90" s="456"/>
      <c r="M90" s="456"/>
      <c r="N90" s="456"/>
      <c r="O90" s="456"/>
      <c r="P90" s="456"/>
      <c r="Q90" s="456"/>
      <c r="R90" s="456"/>
      <c r="S90" s="456"/>
      <c r="T90" s="456"/>
      <c r="U90" s="456"/>
    </row>
    <row r="91" spans="1:21" x14ac:dyDescent="0.25">
      <c r="A91" s="478" t="s">
        <v>258</v>
      </c>
      <c r="B91" s="468" t="s">
        <v>557</v>
      </c>
      <c r="C91" s="465" t="s">
        <v>329</v>
      </c>
      <c r="D91" s="465" t="s">
        <v>133</v>
      </c>
      <c r="E91" s="450"/>
      <c r="F91" s="456"/>
      <c r="G91" s="456"/>
      <c r="H91" s="456"/>
      <c r="I91" s="456"/>
      <c r="J91" s="456"/>
      <c r="K91" s="456"/>
      <c r="L91" s="456"/>
      <c r="M91" s="456"/>
      <c r="N91" s="456"/>
      <c r="O91" s="456"/>
      <c r="P91" s="456"/>
      <c r="Q91" s="456"/>
      <c r="R91" s="456"/>
      <c r="S91" s="456"/>
      <c r="T91" s="456"/>
      <c r="U91" s="456"/>
    </row>
    <row r="92" spans="1:21" x14ac:dyDescent="0.25">
      <c r="A92" s="83" t="s">
        <v>258</v>
      </c>
      <c r="B92" s="407" t="s">
        <v>558</v>
      </c>
      <c r="C92" s="193" t="s">
        <v>329</v>
      </c>
      <c r="D92" s="193" t="s">
        <v>133</v>
      </c>
      <c r="E92" s="412"/>
      <c r="F92" s="456"/>
      <c r="G92" s="456"/>
      <c r="H92" s="456"/>
      <c r="I92" s="456"/>
      <c r="J92" s="456"/>
      <c r="K92" s="456"/>
      <c r="L92" s="456"/>
      <c r="M92" s="456"/>
      <c r="N92" s="456"/>
      <c r="O92" s="456"/>
      <c r="P92" s="456"/>
      <c r="Q92" s="456"/>
      <c r="R92" s="456"/>
      <c r="S92" s="456"/>
      <c r="T92" s="456"/>
      <c r="U92" s="456"/>
    </row>
    <row r="93" spans="1:21" x14ac:dyDescent="0.25">
      <c r="A93" s="480" t="s">
        <v>280</v>
      </c>
      <c r="B93" s="481" t="s">
        <v>248</v>
      </c>
      <c r="C93" s="482"/>
      <c r="D93" s="483"/>
      <c r="E93" s="484"/>
      <c r="F93" s="484"/>
      <c r="G93" s="484"/>
      <c r="H93" s="484"/>
      <c r="I93" s="484"/>
      <c r="J93" s="484"/>
      <c r="K93" s="484"/>
      <c r="L93" s="484"/>
      <c r="M93" s="484"/>
      <c r="N93" s="484"/>
      <c r="O93" s="484"/>
      <c r="P93" s="484"/>
      <c r="Q93" s="484"/>
      <c r="R93" s="484"/>
      <c r="S93" s="456"/>
      <c r="T93" s="456"/>
      <c r="U93" s="456"/>
    </row>
    <row r="94" spans="1:21" x14ac:dyDescent="0.25">
      <c r="A94" s="485" t="s">
        <v>280</v>
      </c>
      <c r="B94" s="407" t="s">
        <v>563</v>
      </c>
      <c r="C94" s="486"/>
      <c r="D94" s="484"/>
      <c r="E94" s="484"/>
      <c r="F94" s="484"/>
      <c r="G94" s="484"/>
      <c r="H94" s="484"/>
      <c r="I94" s="484"/>
      <c r="J94" s="484"/>
      <c r="K94" s="484"/>
      <c r="L94" s="484"/>
      <c r="M94" s="484"/>
      <c r="N94" s="484"/>
      <c r="O94" s="484"/>
      <c r="P94" s="484"/>
      <c r="Q94" s="484"/>
      <c r="R94" s="484"/>
      <c r="S94" s="456"/>
      <c r="T94" s="456"/>
      <c r="U94" s="456"/>
    </row>
    <row r="95" spans="1:21" x14ac:dyDescent="0.25">
      <c r="A95" s="45" t="s">
        <v>282</v>
      </c>
      <c r="B95" s="65" t="s">
        <v>283</v>
      </c>
      <c r="C95" s="439" t="s">
        <v>284</v>
      </c>
      <c r="D95" s="439" t="s">
        <v>285</v>
      </c>
      <c r="E95" s="487" t="s">
        <v>286</v>
      </c>
      <c r="F95" s="65" t="s">
        <v>232</v>
      </c>
      <c r="G95" s="65" t="s">
        <v>233</v>
      </c>
      <c r="H95" s="439" t="s">
        <v>287</v>
      </c>
      <c r="I95" s="439" t="s">
        <v>288</v>
      </c>
      <c r="J95" s="439" t="s">
        <v>206</v>
      </c>
      <c r="K95" s="439" t="s">
        <v>289</v>
      </c>
      <c r="L95" s="439" t="s">
        <v>290</v>
      </c>
      <c r="M95" s="439" t="s">
        <v>291</v>
      </c>
      <c r="N95" s="439" t="s">
        <v>292</v>
      </c>
      <c r="O95" s="439" t="s">
        <v>112</v>
      </c>
      <c r="P95" s="439" t="s">
        <v>293</v>
      </c>
      <c r="Q95" s="439" t="s">
        <v>294</v>
      </c>
      <c r="R95" s="439" t="s">
        <v>295</v>
      </c>
      <c r="S95" s="439" t="s">
        <v>296</v>
      </c>
      <c r="T95" s="76" t="s">
        <v>216</v>
      </c>
      <c r="U95" s="488"/>
    </row>
    <row r="96" spans="1:21" ht="90" x14ac:dyDescent="0.25">
      <c r="A96" s="83" t="s">
        <v>282</v>
      </c>
      <c r="B96" s="489" t="s">
        <v>356</v>
      </c>
      <c r="C96" s="442" t="s">
        <v>358</v>
      </c>
      <c r="D96" s="440">
        <v>1</v>
      </c>
      <c r="E96" s="462" t="s">
        <v>568</v>
      </c>
      <c r="F96" s="465" t="s">
        <v>133</v>
      </c>
      <c r="G96" s="465" t="s">
        <v>133</v>
      </c>
      <c r="H96" s="440" t="s">
        <v>133</v>
      </c>
      <c r="I96" s="440">
        <v>1</v>
      </c>
      <c r="J96" s="440" t="s">
        <v>35</v>
      </c>
      <c r="K96" s="440" t="s">
        <v>133</v>
      </c>
      <c r="L96" s="440" t="s">
        <v>133</v>
      </c>
      <c r="M96" s="490" t="s">
        <v>412</v>
      </c>
      <c r="N96" s="440" t="s">
        <v>133</v>
      </c>
      <c r="O96" s="440" t="s">
        <v>133</v>
      </c>
      <c r="P96" s="440" t="s">
        <v>133</v>
      </c>
      <c r="Q96" s="440" t="s">
        <v>133</v>
      </c>
      <c r="R96" s="440" t="s">
        <v>133</v>
      </c>
      <c r="S96" s="440" t="s">
        <v>133</v>
      </c>
      <c r="T96" s="440" t="s">
        <v>133</v>
      </c>
      <c r="U96" s="488"/>
    </row>
    <row r="97" spans="1:21" ht="135" x14ac:dyDescent="0.25">
      <c r="A97" s="83" t="s">
        <v>282</v>
      </c>
      <c r="B97" s="491" t="s">
        <v>356</v>
      </c>
      <c r="C97" s="491" t="s">
        <v>358</v>
      </c>
      <c r="D97" s="442">
        <v>2</v>
      </c>
      <c r="E97" s="492" t="s">
        <v>569</v>
      </c>
      <c r="F97" s="493" t="s">
        <v>133</v>
      </c>
      <c r="G97" s="494" t="s">
        <v>133</v>
      </c>
      <c r="H97" s="442" t="s">
        <v>394</v>
      </c>
      <c r="I97" s="440">
        <v>1</v>
      </c>
      <c r="J97" s="440" t="s">
        <v>35</v>
      </c>
      <c r="K97" s="440" t="s">
        <v>133</v>
      </c>
      <c r="L97" s="440" t="s">
        <v>133</v>
      </c>
      <c r="M97" s="490" t="s">
        <v>328</v>
      </c>
      <c r="N97" s="440" t="s">
        <v>133</v>
      </c>
      <c r="O97" s="440" t="s">
        <v>133</v>
      </c>
      <c r="P97" s="440" t="s">
        <v>133</v>
      </c>
      <c r="Q97" s="440" t="s">
        <v>133</v>
      </c>
      <c r="R97" s="440" t="s">
        <v>133</v>
      </c>
      <c r="S97" s="440" t="s">
        <v>133</v>
      </c>
      <c r="T97" s="440" t="s">
        <v>133</v>
      </c>
      <c r="U97" s="488"/>
    </row>
    <row r="98" spans="1:21" x14ac:dyDescent="0.25">
      <c r="A98" s="83" t="s">
        <v>282</v>
      </c>
      <c r="B98" s="495" t="s">
        <v>356</v>
      </c>
      <c r="C98" s="495" t="s">
        <v>358</v>
      </c>
      <c r="D98" s="495">
        <v>2</v>
      </c>
      <c r="E98" s="496" t="s">
        <v>569</v>
      </c>
      <c r="F98" s="495" t="s">
        <v>133</v>
      </c>
      <c r="G98" s="495" t="s">
        <v>133</v>
      </c>
      <c r="H98" s="495" t="s">
        <v>394</v>
      </c>
      <c r="I98" s="440">
        <v>2</v>
      </c>
      <c r="J98" s="440" t="s">
        <v>112</v>
      </c>
      <c r="K98" s="440" t="s">
        <v>133</v>
      </c>
      <c r="L98" s="440" t="s">
        <v>133</v>
      </c>
      <c r="M98" s="490" t="s">
        <v>133</v>
      </c>
      <c r="N98" s="440" t="s">
        <v>133</v>
      </c>
      <c r="O98" s="440" t="s">
        <v>306</v>
      </c>
      <c r="P98" s="440" t="s">
        <v>133</v>
      </c>
      <c r="Q98" s="440" t="s">
        <v>133</v>
      </c>
      <c r="R98" s="440" t="s">
        <v>133</v>
      </c>
      <c r="S98" s="440" t="s">
        <v>133</v>
      </c>
      <c r="T98" s="440" t="s">
        <v>133</v>
      </c>
      <c r="U98" s="488"/>
    </row>
    <row r="99" spans="1:21" ht="45" x14ac:dyDescent="0.25">
      <c r="A99" s="48" t="s">
        <v>282</v>
      </c>
      <c r="B99" s="440" t="s">
        <v>318</v>
      </c>
      <c r="C99" s="440" t="s">
        <v>133</v>
      </c>
      <c r="D99" s="440">
        <v>3</v>
      </c>
      <c r="E99" s="462" t="s">
        <v>459</v>
      </c>
      <c r="F99" s="465" t="s">
        <v>133</v>
      </c>
      <c r="G99" s="465" t="s">
        <v>133</v>
      </c>
      <c r="H99" s="440" t="s">
        <v>133</v>
      </c>
      <c r="I99" s="440">
        <v>1</v>
      </c>
      <c r="J99" s="440" t="s">
        <v>35</v>
      </c>
      <c r="K99" s="440" t="s">
        <v>133</v>
      </c>
      <c r="L99" s="440" t="s">
        <v>133</v>
      </c>
      <c r="M99" s="490" t="s">
        <v>412</v>
      </c>
      <c r="N99" s="440" t="s">
        <v>133</v>
      </c>
      <c r="O99" s="440" t="s">
        <v>133</v>
      </c>
      <c r="P99" s="440" t="s">
        <v>133</v>
      </c>
      <c r="Q99" s="440" t="s">
        <v>133</v>
      </c>
      <c r="R99" s="440" t="s">
        <v>133</v>
      </c>
      <c r="S99" s="440" t="s">
        <v>133</v>
      </c>
      <c r="T99" s="440" t="s">
        <v>133</v>
      </c>
      <c r="U99" s="488"/>
    </row>
    <row r="100" spans="1:21" x14ac:dyDescent="0.25">
      <c r="A100" s="45" t="s">
        <v>297</v>
      </c>
      <c r="B100" s="463" t="s">
        <v>298</v>
      </c>
      <c r="C100" s="482"/>
      <c r="D100" s="456"/>
      <c r="E100" s="456"/>
      <c r="F100" s="456"/>
      <c r="G100" s="456"/>
      <c r="H100" s="456"/>
      <c r="I100" s="456"/>
      <c r="J100" s="456"/>
      <c r="K100" s="456"/>
      <c r="L100" s="456"/>
      <c r="M100" s="456"/>
      <c r="N100" s="456"/>
      <c r="O100" s="456"/>
      <c r="P100" s="456"/>
      <c r="Q100" s="456"/>
      <c r="R100" s="456"/>
      <c r="S100" s="456"/>
      <c r="T100" s="456"/>
      <c r="U100" s="456"/>
    </row>
    <row r="101" spans="1:21" x14ac:dyDescent="0.25">
      <c r="A101" s="48" t="s">
        <v>297</v>
      </c>
      <c r="B101" s="471" t="s">
        <v>221</v>
      </c>
      <c r="C101" s="486"/>
      <c r="D101" s="456"/>
      <c r="E101" s="456"/>
      <c r="F101" s="456"/>
      <c r="G101" s="456"/>
      <c r="H101" s="456"/>
      <c r="I101" s="456"/>
      <c r="J101" s="456"/>
      <c r="K101" s="456"/>
      <c r="L101" s="456"/>
      <c r="M101" s="456"/>
      <c r="N101" s="456"/>
      <c r="O101" s="456"/>
      <c r="P101" s="456"/>
      <c r="Q101" s="456"/>
      <c r="R101" s="456"/>
      <c r="S101" s="456"/>
      <c r="T101" s="456"/>
      <c r="U101" s="456"/>
    </row>
    <row r="102" spans="1:21" ht="25.5" x14ac:dyDescent="0.25">
      <c r="A102" s="45" t="s">
        <v>299</v>
      </c>
      <c r="B102" s="463" t="s">
        <v>289</v>
      </c>
      <c r="C102" s="464" t="s">
        <v>290</v>
      </c>
      <c r="D102" s="450"/>
      <c r="E102" s="456"/>
      <c r="F102" s="456"/>
      <c r="G102" s="456"/>
      <c r="H102" s="456"/>
      <c r="I102" s="456"/>
      <c r="J102" s="456"/>
      <c r="K102" s="456"/>
      <c r="L102" s="456"/>
      <c r="M102" s="456"/>
      <c r="N102" s="456"/>
      <c r="O102" s="456"/>
      <c r="P102" s="456"/>
      <c r="Q102" s="456"/>
      <c r="R102" s="456"/>
      <c r="S102" s="456"/>
      <c r="T102" s="456"/>
      <c r="U102" s="456"/>
    </row>
    <row r="103" spans="1:21" ht="25.5" x14ac:dyDescent="0.25">
      <c r="A103" s="48" t="s">
        <v>299</v>
      </c>
      <c r="B103" s="471" t="s">
        <v>133</v>
      </c>
      <c r="C103" s="471" t="s">
        <v>133</v>
      </c>
      <c r="D103" s="450"/>
      <c r="E103" s="456"/>
      <c r="F103" s="456"/>
      <c r="G103" s="456"/>
      <c r="H103" s="456"/>
      <c r="I103" s="456"/>
      <c r="J103" s="456"/>
      <c r="K103" s="456"/>
      <c r="L103" s="456"/>
      <c r="M103" s="456"/>
      <c r="N103" s="456"/>
      <c r="O103" s="456"/>
      <c r="P103" s="456"/>
      <c r="Q103" s="456"/>
      <c r="R103" s="456"/>
      <c r="S103" s="456"/>
      <c r="T103" s="456"/>
      <c r="U103" s="456"/>
    </row>
    <row r="104" spans="1:21" x14ac:dyDescent="0.25">
      <c r="A104" s="456"/>
      <c r="B104" s="467"/>
      <c r="C104" s="456"/>
      <c r="D104" s="456"/>
      <c r="E104" s="456"/>
      <c r="F104" s="456"/>
      <c r="G104" s="456"/>
      <c r="H104" s="456"/>
      <c r="I104" s="456"/>
      <c r="J104" s="456"/>
      <c r="K104" s="456"/>
      <c r="L104" s="456"/>
      <c r="M104" s="456"/>
      <c r="N104" s="456"/>
      <c r="O104" s="456"/>
      <c r="P104" s="456"/>
      <c r="Q104" s="456"/>
      <c r="R104" s="456"/>
      <c r="S104" s="456"/>
      <c r="T104" s="456"/>
      <c r="U104" s="456"/>
    </row>
    <row r="105" spans="1:21" x14ac:dyDescent="0.25">
      <c r="A105" s="61" t="s">
        <v>229</v>
      </c>
      <c r="B105" s="441" t="s">
        <v>307</v>
      </c>
      <c r="C105" s="424"/>
      <c r="D105" s="425"/>
      <c r="E105" s="425"/>
      <c r="F105" s="425"/>
      <c r="G105" s="410"/>
      <c r="H105" s="456"/>
      <c r="I105" s="456"/>
      <c r="J105" s="456"/>
      <c r="K105" s="456"/>
      <c r="L105" s="456"/>
      <c r="M105" s="456"/>
      <c r="N105" s="456"/>
      <c r="O105" s="456"/>
      <c r="P105" s="456"/>
      <c r="Q105" s="456"/>
      <c r="R105" s="456"/>
      <c r="S105" s="456"/>
      <c r="T105" s="456"/>
      <c r="U105" s="456"/>
    </row>
    <row r="106" spans="1:21" ht="22.5" x14ac:dyDescent="0.25">
      <c r="A106" s="45" t="s">
        <v>35</v>
      </c>
      <c r="B106" s="414" t="s">
        <v>230</v>
      </c>
      <c r="C106" s="416" t="s">
        <v>102</v>
      </c>
      <c r="D106" s="416" t="s">
        <v>103</v>
      </c>
      <c r="E106" s="416" t="s">
        <v>104</v>
      </c>
      <c r="F106" s="416" t="s">
        <v>231</v>
      </c>
      <c r="G106" s="65" t="s">
        <v>232</v>
      </c>
      <c r="H106" s="65" t="s">
        <v>233</v>
      </c>
      <c r="I106" s="456"/>
      <c r="J106" s="456"/>
      <c r="K106" s="456"/>
      <c r="L106" s="456"/>
      <c r="M106" s="456"/>
      <c r="N106" s="456"/>
      <c r="O106" s="456"/>
      <c r="P106" s="456"/>
      <c r="Q106" s="456"/>
      <c r="R106" s="456"/>
      <c r="S106" s="456"/>
      <c r="T106" s="456"/>
      <c r="U106" s="456"/>
    </row>
    <row r="107" spans="1:21" ht="30" x14ac:dyDescent="0.25">
      <c r="A107" s="48" t="s">
        <v>35</v>
      </c>
      <c r="B107" s="415" t="s">
        <v>328</v>
      </c>
      <c r="C107" s="193" t="s">
        <v>412</v>
      </c>
      <c r="D107" s="193" t="s">
        <v>412</v>
      </c>
      <c r="E107" s="193" t="s">
        <v>460</v>
      </c>
      <c r="F107" s="193" t="s">
        <v>223</v>
      </c>
      <c r="G107" s="465" t="s">
        <v>133</v>
      </c>
      <c r="H107" s="465" t="s">
        <v>133</v>
      </c>
      <c r="I107" s="456"/>
      <c r="J107" s="456"/>
      <c r="K107" s="456"/>
      <c r="L107" s="456"/>
      <c r="M107" s="456"/>
      <c r="N107" s="456"/>
      <c r="O107" s="456"/>
      <c r="P107" s="456"/>
      <c r="Q107" s="456"/>
      <c r="R107" s="456"/>
      <c r="S107" s="456"/>
      <c r="T107" s="456"/>
      <c r="U107" s="456"/>
    </row>
    <row r="108" spans="1:21" ht="22.5" x14ac:dyDescent="0.25">
      <c r="A108" s="426" t="s">
        <v>236</v>
      </c>
      <c r="B108" s="414" t="s">
        <v>237</v>
      </c>
      <c r="C108" s="416" t="s">
        <v>238</v>
      </c>
      <c r="D108" s="416" t="s">
        <v>239</v>
      </c>
      <c r="E108" s="417" t="s">
        <v>240</v>
      </c>
      <c r="F108" s="416" t="s">
        <v>241</v>
      </c>
      <c r="G108" s="416" t="s">
        <v>106</v>
      </c>
      <c r="H108" s="416" t="s">
        <v>107</v>
      </c>
      <c r="I108" s="416" t="s">
        <v>108</v>
      </c>
      <c r="J108" s="472" t="s">
        <v>242</v>
      </c>
      <c r="K108" s="65" t="s">
        <v>232</v>
      </c>
      <c r="L108" s="65" t="s">
        <v>233</v>
      </c>
      <c r="M108" s="456"/>
      <c r="N108" s="456"/>
      <c r="O108" s="456"/>
      <c r="P108" s="456"/>
      <c r="Q108" s="456"/>
      <c r="R108" s="456"/>
      <c r="S108" s="456"/>
      <c r="T108" s="456"/>
      <c r="U108" s="456"/>
    </row>
    <row r="109" spans="1:21" ht="30" x14ac:dyDescent="0.25">
      <c r="A109" s="428" t="s">
        <v>236</v>
      </c>
      <c r="B109" s="415" t="s">
        <v>255</v>
      </c>
      <c r="C109" s="193" t="s">
        <v>133</v>
      </c>
      <c r="D109" s="193" t="s">
        <v>133</v>
      </c>
      <c r="E109" s="474" t="s">
        <v>133</v>
      </c>
      <c r="F109" s="193" t="s">
        <v>306</v>
      </c>
      <c r="G109" s="193" t="s">
        <v>303</v>
      </c>
      <c r="H109" s="193" t="s">
        <v>235</v>
      </c>
      <c r="I109" s="193" t="s">
        <v>373</v>
      </c>
      <c r="J109" s="475" t="s">
        <v>133</v>
      </c>
      <c r="K109" s="465" t="s">
        <v>133</v>
      </c>
      <c r="L109" s="465" t="s">
        <v>133</v>
      </c>
      <c r="M109" s="456"/>
      <c r="N109" s="456"/>
      <c r="O109" s="456"/>
      <c r="P109" s="456"/>
      <c r="Q109" s="456"/>
      <c r="R109" s="456"/>
      <c r="S109" s="456"/>
      <c r="T109" s="456"/>
      <c r="U109" s="456"/>
    </row>
    <row r="110" spans="1:21" ht="22.5" x14ac:dyDescent="0.25">
      <c r="A110" s="458" t="s">
        <v>246</v>
      </c>
      <c r="B110" s="463" t="s">
        <v>237</v>
      </c>
      <c r="C110" s="464" t="s">
        <v>238</v>
      </c>
      <c r="D110" s="464" t="s">
        <v>241</v>
      </c>
      <c r="E110" s="65" t="s">
        <v>232</v>
      </c>
      <c r="F110" s="65" t="s">
        <v>233</v>
      </c>
      <c r="G110" s="456"/>
      <c r="H110" s="456"/>
      <c r="I110" s="456"/>
      <c r="J110" s="456"/>
      <c r="K110" s="456"/>
      <c r="L110" s="456"/>
      <c r="M110" s="456"/>
      <c r="N110" s="456"/>
      <c r="O110" s="456"/>
      <c r="P110" s="456"/>
      <c r="Q110" s="456"/>
      <c r="R110" s="456"/>
      <c r="S110" s="456"/>
      <c r="T110" s="456"/>
      <c r="U110" s="456"/>
    </row>
    <row r="111" spans="1:21" x14ac:dyDescent="0.25">
      <c r="A111" s="460" t="s">
        <v>246</v>
      </c>
      <c r="B111" s="471" t="s">
        <v>133</v>
      </c>
      <c r="C111" s="471" t="s">
        <v>133</v>
      </c>
      <c r="D111" s="471" t="s">
        <v>133</v>
      </c>
      <c r="E111" s="465" t="s">
        <v>133</v>
      </c>
      <c r="F111" s="465" t="s">
        <v>133</v>
      </c>
      <c r="G111" s="456"/>
      <c r="H111" s="456"/>
      <c r="I111" s="456"/>
      <c r="J111" s="456"/>
      <c r="K111" s="456"/>
      <c r="L111" s="456"/>
      <c r="M111" s="456"/>
      <c r="N111" s="456"/>
      <c r="O111" s="456"/>
      <c r="P111" s="456"/>
      <c r="Q111" s="456"/>
      <c r="R111" s="456"/>
      <c r="S111" s="456"/>
      <c r="T111" s="456"/>
      <c r="U111" s="456"/>
    </row>
    <row r="112" spans="1:21" ht="22.5" x14ac:dyDescent="0.25">
      <c r="A112" s="458" t="s">
        <v>247</v>
      </c>
      <c r="B112" s="463" t="s">
        <v>248</v>
      </c>
      <c r="C112" s="464" t="s">
        <v>249</v>
      </c>
      <c r="D112" s="464" t="s">
        <v>250</v>
      </c>
      <c r="E112" s="464" t="s">
        <v>251</v>
      </c>
      <c r="F112" s="476" t="s">
        <v>252</v>
      </c>
      <c r="G112" s="477" t="s">
        <v>253</v>
      </c>
      <c r="H112" s="456"/>
      <c r="I112" s="456"/>
      <c r="J112" s="456"/>
      <c r="K112" s="456"/>
      <c r="L112" s="456"/>
      <c r="M112" s="456"/>
      <c r="N112" s="456"/>
      <c r="O112" s="456"/>
      <c r="P112" s="456"/>
      <c r="Q112" s="456"/>
      <c r="R112" s="456"/>
      <c r="S112" s="456"/>
      <c r="T112" s="456"/>
      <c r="U112" s="456"/>
    </row>
    <row r="113" spans="1:21" x14ac:dyDescent="0.25">
      <c r="A113" s="83" t="s">
        <v>247</v>
      </c>
      <c r="B113" s="423" t="s">
        <v>556</v>
      </c>
      <c r="C113" s="193" t="s">
        <v>330</v>
      </c>
      <c r="D113" s="465" t="s">
        <v>133</v>
      </c>
      <c r="E113" s="465" t="s">
        <v>133</v>
      </c>
      <c r="F113" s="465">
        <v>0.5</v>
      </c>
      <c r="G113" s="465" t="s">
        <v>243</v>
      </c>
      <c r="H113" s="456"/>
      <c r="I113" s="456"/>
      <c r="J113" s="456"/>
      <c r="K113" s="456"/>
      <c r="L113" s="456"/>
      <c r="M113" s="456"/>
      <c r="N113" s="456"/>
      <c r="O113" s="456"/>
      <c r="P113" s="456"/>
      <c r="Q113" s="456"/>
      <c r="R113" s="456"/>
      <c r="S113" s="456"/>
      <c r="T113" s="456"/>
      <c r="U113" s="456"/>
    </row>
    <row r="114" spans="1:21" x14ac:dyDescent="0.25">
      <c r="A114" s="479" t="s">
        <v>247</v>
      </c>
      <c r="B114" s="407" t="s">
        <v>557</v>
      </c>
      <c r="C114" s="193" t="s">
        <v>330</v>
      </c>
      <c r="D114" s="193" t="s">
        <v>133</v>
      </c>
      <c r="E114" s="193" t="s">
        <v>133</v>
      </c>
      <c r="F114" s="193">
        <v>0.5</v>
      </c>
      <c r="G114" s="193" t="s">
        <v>255</v>
      </c>
      <c r="H114" s="456"/>
      <c r="I114" s="456"/>
      <c r="J114" s="456"/>
      <c r="K114" s="456"/>
      <c r="L114" s="456"/>
      <c r="M114" s="456"/>
      <c r="N114" s="456"/>
      <c r="O114" s="456"/>
      <c r="P114" s="456"/>
      <c r="Q114" s="456"/>
      <c r="R114" s="456"/>
      <c r="S114" s="456"/>
      <c r="T114" s="456"/>
      <c r="U114" s="456"/>
    </row>
    <row r="115" spans="1:21" x14ac:dyDescent="0.25">
      <c r="A115" s="479" t="s">
        <v>247</v>
      </c>
      <c r="B115" s="407" t="s">
        <v>558</v>
      </c>
      <c r="C115" s="193" t="s">
        <v>330</v>
      </c>
      <c r="D115" s="193" t="s">
        <v>133</v>
      </c>
      <c r="E115" s="193" t="s">
        <v>133</v>
      </c>
      <c r="F115" s="193">
        <v>0.5</v>
      </c>
      <c r="G115" s="193" t="s">
        <v>255</v>
      </c>
      <c r="H115" s="456"/>
      <c r="I115" s="456"/>
      <c r="J115" s="456"/>
      <c r="K115" s="456"/>
      <c r="L115" s="456"/>
      <c r="M115" s="456"/>
      <c r="N115" s="456"/>
      <c r="O115" s="456"/>
      <c r="P115" s="456"/>
      <c r="Q115" s="456"/>
      <c r="R115" s="456"/>
      <c r="S115" s="456"/>
      <c r="T115" s="456"/>
      <c r="U115" s="456"/>
    </row>
    <row r="116" spans="1:21" ht="22.5" x14ac:dyDescent="0.25">
      <c r="A116" s="45" t="s">
        <v>258</v>
      </c>
      <c r="B116" s="414" t="s">
        <v>248</v>
      </c>
      <c r="C116" s="416" t="s">
        <v>249</v>
      </c>
      <c r="D116" s="416" t="s">
        <v>250</v>
      </c>
      <c r="E116" s="408"/>
      <c r="F116" s="409"/>
      <c r="G116" s="410"/>
      <c r="H116" s="456"/>
      <c r="I116" s="456"/>
      <c r="J116" s="456"/>
      <c r="K116" s="456"/>
      <c r="L116" s="456"/>
      <c r="M116" s="456"/>
      <c r="N116" s="456"/>
      <c r="O116" s="456"/>
      <c r="P116" s="456"/>
      <c r="Q116" s="456"/>
      <c r="R116" s="456"/>
      <c r="S116" s="456"/>
      <c r="T116" s="456"/>
      <c r="U116" s="456"/>
    </row>
    <row r="117" spans="1:21" x14ac:dyDescent="0.25">
      <c r="A117" s="83" t="s">
        <v>258</v>
      </c>
      <c r="B117" s="423" t="s">
        <v>559</v>
      </c>
      <c r="C117" s="193" t="s">
        <v>329</v>
      </c>
      <c r="D117" s="193" t="s">
        <v>133</v>
      </c>
      <c r="E117" s="412"/>
      <c r="F117" s="410"/>
      <c r="G117" s="410"/>
      <c r="H117" s="456"/>
      <c r="I117" s="456"/>
      <c r="J117" s="456"/>
      <c r="K117" s="456"/>
      <c r="L117" s="456"/>
      <c r="M117" s="456"/>
      <c r="N117" s="456"/>
      <c r="O117" s="456"/>
      <c r="P117" s="456"/>
      <c r="Q117" s="456"/>
      <c r="R117" s="456"/>
      <c r="S117" s="456"/>
      <c r="T117" s="456"/>
      <c r="U117" s="456"/>
    </row>
    <row r="118" spans="1:21" ht="45" x14ac:dyDescent="0.25">
      <c r="A118" s="83" t="s">
        <v>258</v>
      </c>
      <c r="B118" s="423" t="s">
        <v>560</v>
      </c>
      <c r="C118" s="193" t="s">
        <v>329</v>
      </c>
      <c r="D118" s="193" t="s">
        <v>133</v>
      </c>
      <c r="E118" s="412"/>
      <c r="F118" s="410"/>
      <c r="G118" s="410"/>
      <c r="H118" s="456"/>
      <c r="I118" s="456"/>
      <c r="J118" s="456"/>
      <c r="K118" s="456"/>
      <c r="L118" s="456"/>
      <c r="M118" s="456"/>
      <c r="N118" s="456"/>
      <c r="O118" s="456"/>
      <c r="P118" s="456"/>
      <c r="Q118" s="456"/>
      <c r="R118" s="456"/>
      <c r="S118" s="456"/>
      <c r="T118" s="456"/>
      <c r="U118" s="456"/>
    </row>
    <row r="119" spans="1:21" x14ac:dyDescent="0.25">
      <c r="A119" s="83" t="s">
        <v>258</v>
      </c>
      <c r="B119" s="423" t="s">
        <v>556</v>
      </c>
      <c r="C119" s="193" t="s">
        <v>329</v>
      </c>
      <c r="D119" s="193" t="s">
        <v>133</v>
      </c>
      <c r="E119" s="412"/>
      <c r="F119" s="410"/>
      <c r="G119" s="410"/>
      <c r="H119" s="456"/>
      <c r="I119" s="456"/>
      <c r="J119" s="456"/>
      <c r="K119" s="456"/>
      <c r="L119" s="456"/>
      <c r="M119" s="456"/>
      <c r="N119" s="456"/>
      <c r="O119" s="456"/>
      <c r="P119" s="456"/>
      <c r="Q119" s="456"/>
      <c r="R119" s="456"/>
      <c r="S119" s="456"/>
      <c r="T119" s="456"/>
      <c r="U119" s="456"/>
    </row>
    <row r="120" spans="1:21" ht="60" x14ac:dyDescent="0.25">
      <c r="A120" s="83" t="s">
        <v>258</v>
      </c>
      <c r="B120" s="423" t="s">
        <v>561</v>
      </c>
      <c r="C120" s="193" t="s">
        <v>329</v>
      </c>
      <c r="D120" s="193" t="s">
        <v>133</v>
      </c>
      <c r="E120" s="412"/>
      <c r="F120" s="410"/>
      <c r="G120" s="410"/>
      <c r="H120" s="456"/>
      <c r="I120" s="456"/>
      <c r="J120" s="456"/>
      <c r="K120" s="456"/>
      <c r="L120" s="456"/>
      <c r="M120" s="456"/>
      <c r="N120" s="456"/>
      <c r="O120" s="456"/>
      <c r="P120" s="456"/>
      <c r="Q120" s="456"/>
      <c r="R120" s="456"/>
      <c r="S120" s="456"/>
      <c r="T120" s="456"/>
      <c r="U120" s="456"/>
    </row>
    <row r="121" spans="1:21" x14ac:dyDescent="0.25">
      <c r="A121" s="478" t="s">
        <v>258</v>
      </c>
      <c r="B121" s="468" t="s">
        <v>562</v>
      </c>
      <c r="C121" s="465" t="s">
        <v>329</v>
      </c>
      <c r="D121" s="465" t="s">
        <v>133</v>
      </c>
      <c r="E121" s="450"/>
      <c r="F121" s="456"/>
      <c r="G121" s="456"/>
      <c r="H121" s="456"/>
      <c r="I121" s="456"/>
      <c r="J121" s="456"/>
      <c r="K121" s="456"/>
      <c r="L121" s="456"/>
      <c r="M121" s="456"/>
      <c r="N121" s="456"/>
      <c r="O121" s="456"/>
      <c r="P121" s="456"/>
      <c r="Q121" s="456"/>
      <c r="R121" s="456"/>
      <c r="S121" s="456"/>
      <c r="T121" s="456"/>
      <c r="U121" s="456"/>
    </row>
    <row r="122" spans="1:21" x14ac:dyDescent="0.25">
      <c r="A122" s="478" t="s">
        <v>258</v>
      </c>
      <c r="B122" s="468" t="s">
        <v>557</v>
      </c>
      <c r="C122" s="465" t="s">
        <v>329</v>
      </c>
      <c r="D122" s="465" t="s">
        <v>133</v>
      </c>
      <c r="E122" s="450"/>
      <c r="F122" s="456"/>
      <c r="G122" s="456"/>
      <c r="H122" s="456"/>
      <c r="I122" s="456"/>
      <c r="J122" s="456"/>
      <c r="K122" s="456"/>
      <c r="L122" s="456"/>
      <c r="M122" s="456"/>
      <c r="N122" s="456"/>
      <c r="O122" s="456"/>
      <c r="P122" s="456"/>
      <c r="Q122" s="456"/>
      <c r="R122" s="456"/>
      <c r="S122" s="456"/>
      <c r="T122" s="456"/>
      <c r="U122" s="456"/>
    </row>
    <row r="123" spans="1:21" x14ac:dyDescent="0.25">
      <c r="A123" s="83" t="s">
        <v>258</v>
      </c>
      <c r="B123" s="407" t="s">
        <v>558</v>
      </c>
      <c r="C123" s="193" t="s">
        <v>329</v>
      </c>
      <c r="D123" s="193" t="s">
        <v>133</v>
      </c>
      <c r="E123" s="412"/>
      <c r="F123" s="456"/>
      <c r="G123" s="456"/>
      <c r="H123" s="456"/>
      <c r="I123" s="456"/>
      <c r="J123" s="456"/>
      <c r="K123" s="456"/>
      <c r="L123" s="456"/>
      <c r="M123" s="456"/>
      <c r="N123" s="456"/>
      <c r="O123" s="456"/>
      <c r="P123" s="456"/>
      <c r="Q123" s="456"/>
      <c r="R123" s="456"/>
      <c r="S123" s="456"/>
      <c r="T123" s="456"/>
      <c r="U123" s="456"/>
    </row>
    <row r="124" spans="1:21" x14ac:dyDescent="0.25">
      <c r="A124" s="480" t="s">
        <v>280</v>
      </c>
      <c r="B124" s="481" t="s">
        <v>248</v>
      </c>
      <c r="C124" s="482"/>
      <c r="D124" s="483"/>
      <c r="E124" s="484"/>
      <c r="F124" s="484"/>
      <c r="G124" s="484"/>
      <c r="H124" s="484"/>
      <c r="I124" s="484"/>
      <c r="J124" s="484"/>
      <c r="K124" s="484"/>
      <c r="L124" s="484"/>
      <c r="M124" s="484"/>
      <c r="N124" s="484"/>
      <c r="O124" s="484"/>
      <c r="P124" s="484"/>
      <c r="Q124" s="484"/>
      <c r="R124" s="484"/>
      <c r="S124" s="456"/>
      <c r="T124" s="456"/>
      <c r="U124" s="456"/>
    </row>
    <row r="125" spans="1:21" x14ac:dyDescent="0.25">
      <c r="A125" s="485" t="s">
        <v>280</v>
      </c>
      <c r="B125" s="407" t="s">
        <v>563</v>
      </c>
      <c r="C125" s="486"/>
      <c r="D125" s="484"/>
      <c r="E125" s="484"/>
      <c r="F125" s="484"/>
      <c r="G125" s="484"/>
      <c r="H125" s="484"/>
      <c r="I125" s="484"/>
      <c r="J125" s="484"/>
      <c r="K125" s="484"/>
      <c r="L125" s="484"/>
      <c r="M125" s="484"/>
      <c r="N125" s="484"/>
      <c r="O125" s="484"/>
      <c r="P125" s="484"/>
      <c r="Q125" s="484"/>
      <c r="R125" s="484"/>
      <c r="S125" s="456"/>
      <c r="T125" s="456"/>
      <c r="U125" s="456"/>
    </row>
    <row r="126" spans="1:21" x14ac:dyDescent="0.25">
      <c r="A126" s="45" t="s">
        <v>282</v>
      </c>
      <c r="B126" s="65" t="s">
        <v>283</v>
      </c>
      <c r="C126" s="439" t="s">
        <v>284</v>
      </c>
      <c r="D126" s="439" t="s">
        <v>285</v>
      </c>
      <c r="E126" s="487" t="s">
        <v>286</v>
      </c>
      <c r="F126" s="65" t="s">
        <v>232</v>
      </c>
      <c r="G126" s="65" t="s">
        <v>233</v>
      </c>
      <c r="H126" s="439" t="s">
        <v>287</v>
      </c>
      <c r="I126" s="439" t="s">
        <v>288</v>
      </c>
      <c r="J126" s="439" t="s">
        <v>206</v>
      </c>
      <c r="K126" s="439" t="s">
        <v>289</v>
      </c>
      <c r="L126" s="439" t="s">
        <v>290</v>
      </c>
      <c r="M126" s="439" t="s">
        <v>291</v>
      </c>
      <c r="N126" s="439" t="s">
        <v>292</v>
      </c>
      <c r="O126" s="439" t="s">
        <v>112</v>
      </c>
      <c r="P126" s="439" t="s">
        <v>293</v>
      </c>
      <c r="Q126" s="439" t="s">
        <v>294</v>
      </c>
      <c r="R126" s="439" t="s">
        <v>295</v>
      </c>
      <c r="S126" s="439" t="s">
        <v>296</v>
      </c>
      <c r="T126" s="76" t="s">
        <v>216</v>
      </c>
      <c r="U126" s="488"/>
    </row>
    <row r="127" spans="1:21" x14ac:dyDescent="0.25">
      <c r="A127" s="48" t="s">
        <v>282</v>
      </c>
      <c r="B127" s="44" t="s">
        <v>133</v>
      </c>
      <c r="C127" s="440" t="s">
        <v>133</v>
      </c>
      <c r="D127" s="440" t="s">
        <v>133</v>
      </c>
      <c r="E127" s="440" t="s">
        <v>133</v>
      </c>
      <c r="F127" s="465" t="s">
        <v>133</v>
      </c>
      <c r="G127" s="465" t="s">
        <v>133</v>
      </c>
      <c r="H127" s="440" t="s">
        <v>133</v>
      </c>
      <c r="I127" s="440" t="s">
        <v>133</v>
      </c>
      <c r="J127" s="440" t="s">
        <v>133</v>
      </c>
      <c r="K127" s="440" t="s">
        <v>133</v>
      </c>
      <c r="L127" s="440" t="s">
        <v>133</v>
      </c>
      <c r="M127" s="440" t="s">
        <v>133</v>
      </c>
      <c r="N127" s="440" t="s">
        <v>133</v>
      </c>
      <c r="O127" s="440" t="s">
        <v>133</v>
      </c>
      <c r="P127" s="440" t="s">
        <v>133</v>
      </c>
      <c r="Q127" s="440" t="s">
        <v>133</v>
      </c>
      <c r="R127" s="440" t="s">
        <v>133</v>
      </c>
      <c r="S127" s="440" t="s">
        <v>133</v>
      </c>
      <c r="T127" s="440" t="s">
        <v>133</v>
      </c>
      <c r="U127" s="488"/>
    </row>
    <row r="128" spans="1:21" x14ac:dyDescent="0.25">
      <c r="A128" s="45" t="s">
        <v>297</v>
      </c>
      <c r="B128" s="414" t="s">
        <v>298</v>
      </c>
      <c r="C128" s="482"/>
      <c r="D128" s="410"/>
      <c r="E128" s="410"/>
      <c r="F128" s="410"/>
      <c r="G128" s="410"/>
      <c r="H128" s="456"/>
      <c r="I128" s="456"/>
      <c r="J128" s="456"/>
      <c r="K128" s="456"/>
      <c r="L128" s="456"/>
      <c r="M128" s="456"/>
      <c r="N128" s="456"/>
      <c r="O128" s="456"/>
      <c r="P128" s="456"/>
      <c r="Q128" s="456"/>
      <c r="R128" s="456"/>
      <c r="S128" s="456"/>
      <c r="T128" s="456"/>
      <c r="U128" s="456"/>
    </row>
    <row r="129" spans="1:12" x14ac:dyDescent="0.25">
      <c r="A129" s="48" t="s">
        <v>297</v>
      </c>
      <c r="B129" s="415" t="s">
        <v>221</v>
      </c>
      <c r="C129" s="486"/>
      <c r="D129" s="410"/>
      <c r="E129" s="410"/>
      <c r="F129" s="410"/>
      <c r="G129" s="410"/>
      <c r="H129" s="456"/>
      <c r="I129" s="456"/>
      <c r="J129" s="456"/>
      <c r="K129" s="456"/>
      <c r="L129" s="456"/>
    </row>
    <row r="130" spans="1:12" ht="25.5" x14ac:dyDescent="0.25">
      <c r="A130" s="45" t="s">
        <v>299</v>
      </c>
      <c r="B130" s="414" t="s">
        <v>289</v>
      </c>
      <c r="C130" s="416" t="s">
        <v>290</v>
      </c>
      <c r="D130" s="412"/>
      <c r="E130" s="410"/>
      <c r="F130" s="410"/>
      <c r="G130" s="410"/>
      <c r="H130" s="456"/>
      <c r="I130" s="456"/>
      <c r="J130" s="456"/>
      <c r="K130" s="456"/>
      <c r="L130" s="456"/>
    </row>
    <row r="131" spans="1:12" ht="25.5" x14ac:dyDescent="0.25">
      <c r="A131" s="48" t="s">
        <v>299</v>
      </c>
      <c r="B131" s="415" t="s">
        <v>133</v>
      </c>
      <c r="C131" s="415" t="s">
        <v>133</v>
      </c>
      <c r="D131" s="412"/>
      <c r="E131" s="410"/>
      <c r="F131" s="410"/>
      <c r="G131" s="410"/>
      <c r="H131" s="456"/>
      <c r="I131" s="456"/>
      <c r="J131" s="456"/>
      <c r="K131" s="456"/>
      <c r="L131" s="456"/>
    </row>
    <row r="132" spans="1:12" x14ac:dyDescent="0.25">
      <c r="A132" s="410"/>
      <c r="B132" s="409"/>
      <c r="C132" s="410"/>
      <c r="D132" s="410"/>
      <c r="E132" s="410"/>
      <c r="F132" s="410"/>
      <c r="G132" s="410"/>
      <c r="H132" s="456"/>
      <c r="I132" s="456"/>
      <c r="J132" s="456"/>
      <c r="K132" s="456"/>
      <c r="L132" s="456"/>
    </row>
    <row r="133" spans="1:12" x14ac:dyDescent="0.25">
      <c r="A133" s="61" t="s">
        <v>229</v>
      </c>
      <c r="B133" s="441" t="s">
        <v>383</v>
      </c>
      <c r="C133" s="424"/>
      <c r="D133" s="425"/>
      <c r="E133" s="425"/>
      <c r="F133" s="425"/>
      <c r="G133" s="410"/>
      <c r="H133" s="456"/>
      <c r="I133" s="456"/>
      <c r="J133" s="456"/>
      <c r="K133" s="456"/>
      <c r="L133" s="456"/>
    </row>
    <row r="134" spans="1:12" ht="22.5" x14ac:dyDescent="0.25">
      <c r="A134" s="45" t="s">
        <v>35</v>
      </c>
      <c r="B134" s="414" t="s">
        <v>230</v>
      </c>
      <c r="C134" s="416" t="s">
        <v>102</v>
      </c>
      <c r="D134" s="416" t="s">
        <v>103</v>
      </c>
      <c r="E134" s="416" t="s">
        <v>104</v>
      </c>
      <c r="F134" s="416" t="s">
        <v>231</v>
      </c>
      <c r="G134" s="65" t="s">
        <v>232</v>
      </c>
      <c r="H134" s="65" t="s">
        <v>233</v>
      </c>
      <c r="I134" s="456"/>
      <c r="J134" s="456"/>
      <c r="K134" s="456"/>
      <c r="L134" s="456"/>
    </row>
    <row r="135" spans="1:12" x14ac:dyDescent="0.25">
      <c r="A135" s="48" t="s">
        <v>35</v>
      </c>
      <c r="B135" s="415" t="s">
        <v>133</v>
      </c>
      <c r="C135" s="193" t="s">
        <v>133</v>
      </c>
      <c r="D135" s="193" t="s">
        <v>133</v>
      </c>
      <c r="E135" s="193" t="s">
        <v>133</v>
      </c>
      <c r="F135" s="193" t="s">
        <v>223</v>
      </c>
      <c r="G135" s="465" t="s">
        <v>133</v>
      </c>
      <c r="H135" s="465" t="s">
        <v>133</v>
      </c>
      <c r="I135" s="456"/>
      <c r="J135" s="456"/>
      <c r="K135" s="456"/>
      <c r="L135" s="456"/>
    </row>
    <row r="136" spans="1:12" ht="22.5" x14ac:dyDescent="0.25">
      <c r="A136" s="426" t="s">
        <v>236</v>
      </c>
      <c r="B136" s="414" t="s">
        <v>237</v>
      </c>
      <c r="C136" s="416" t="s">
        <v>238</v>
      </c>
      <c r="D136" s="416" t="s">
        <v>239</v>
      </c>
      <c r="E136" s="417" t="s">
        <v>240</v>
      </c>
      <c r="F136" s="416" t="s">
        <v>241</v>
      </c>
      <c r="G136" s="416" t="s">
        <v>106</v>
      </c>
      <c r="H136" s="416" t="s">
        <v>107</v>
      </c>
      <c r="I136" s="416" t="s">
        <v>108</v>
      </c>
      <c r="J136" s="472" t="s">
        <v>242</v>
      </c>
      <c r="K136" s="65" t="s">
        <v>232</v>
      </c>
      <c r="L136" s="65" t="s">
        <v>233</v>
      </c>
    </row>
    <row r="137" spans="1:12" x14ac:dyDescent="0.25">
      <c r="A137" s="428" t="s">
        <v>236</v>
      </c>
      <c r="B137" s="415" t="s">
        <v>255</v>
      </c>
      <c r="C137" s="193" t="s">
        <v>133</v>
      </c>
      <c r="D137" s="193" t="s">
        <v>133</v>
      </c>
      <c r="E137" s="474" t="s">
        <v>133</v>
      </c>
      <c r="F137" s="193" t="s">
        <v>306</v>
      </c>
      <c r="G137" s="193" t="s">
        <v>303</v>
      </c>
      <c r="H137" s="193" t="s">
        <v>303</v>
      </c>
      <c r="I137" s="193" t="s">
        <v>303</v>
      </c>
      <c r="J137" s="475" t="s">
        <v>133</v>
      </c>
      <c r="K137" s="465" t="s">
        <v>133</v>
      </c>
      <c r="L137" s="465" t="s">
        <v>133</v>
      </c>
    </row>
    <row r="138" spans="1:12" ht="22.5" x14ac:dyDescent="0.25">
      <c r="A138" s="458" t="s">
        <v>246</v>
      </c>
      <c r="B138" s="463" t="s">
        <v>237</v>
      </c>
      <c r="C138" s="464" t="s">
        <v>238</v>
      </c>
      <c r="D138" s="464" t="s">
        <v>241</v>
      </c>
      <c r="E138" s="65" t="s">
        <v>232</v>
      </c>
      <c r="F138" s="65" t="s">
        <v>233</v>
      </c>
      <c r="G138" s="456"/>
      <c r="H138" s="456"/>
      <c r="I138" s="456"/>
      <c r="J138" s="456"/>
      <c r="K138" s="456"/>
      <c r="L138" s="456"/>
    </row>
    <row r="139" spans="1:12" x14ac:dyDescent="0.25">
      <c r="A139" s="460" t="s">
        <v>246</v>
      </c>
      <c r="B139" s="471" t="s">
        <v>133</v>
      </c>
      <c r="C139" s="415" t="s">
        <v>133</v>
      </c>
      <c r="D139" s="415" t="s">
        <v>133</v>
      </c>
      <c r="E139" s="465" t="s">
        <v>133</v>
      </c>
      <c r="F139" s="465" t="s">
        <v>133</v>
      </c>
      <c r="G139" s="456"/>
      <c r="H139" s="456"/>
      <c r="I139" s="456"/>
      <c r="J139" s="456"/>
      <c r="K139" s="456"/>
      <c r="L139" s="456"/>
    </row>
    <row r="140" spans="1:12" ht="22.5" x14ac:dyDescent="0.25">
      <c r="A140" s="458" t="s">
        <v>247</v>
      </c>
      <c r="B140" s="463" t="s">
        <v>248</v>
      </c>
      <c r="C140" s="464" t="s">
        <v>249</v>
      </c>
      <c r="D140" s="464" t="s">
        <v>250</v>
      </c>
      <c r="E140" s="464" t="s">
        <v>251</v>
      </c>
      <c r="F140" s="476" t="s">
        <v>252</v>
      </c>
      <c r="G140" s="477" t="s">
        <v>253</v>
      </c>
      <c r="H140" s="456"/>
      <c r="I140" s="456"/>
      <c r="J140" s="456"/>
      <c r="K140" s="456"/>
      <c r="L140" s="456"/>
    </row>
    <row r="141" spans="1:12" x14ac:dyDescent="0.25">
      <c r="A141" s="83" t="s">
        <v>247</v>
      </c>
      <c r="B141" s="423" t="s">
        <v>556</v>
      </c>
      <c r="C141" s="193" t="s">
        <v>330</v>
      </c>
      <c r="D141" s="465" t="s">
        <v>133</v>
      </c>
      <c r="E141" s="193" t="s">
        <v>133</v>
      </c>
      <c r="F141" s="193">
        <v>0.5</v>
      </c>
      <c r="G141" s="465" t="s">
        <v>243</v>
      </c>
      <c r="H141" s="456"/>
      <c r="I141" s="456"/>
      <c r="J141" s="456"/>
      <c r="K141" s="456"/>
      <c r="L141" s="456"/>
    </row>
    <row r="142" spans="1:12" x14ac:dyDescent="0.25">
      <c r="A142" s="479" t="s">
        <v>247</v>
      </c>
      <c r="B142" s="407" t="s">
        <v>557</v>
      </c>
      <c r="C142" s="193" t="s">
        <v>330</v>
      </c>
      <c r="D142" s="193" t="s">
        <v>133</v>
      </c>
      <c r="E142" s="193" t="s">
        <v>133</v>
      </c>
      <c r="F142" s="193">
        <v>0.5</v>
      </c>
      <c r="G142" s="193" t="s">
        <v>255</v>
      </c>
      <c r="H142" s="456"/>
      <c r="I142" s="456"/>
      <c r="J142" s="456"/>
      <c r="K142" s="456"/>
      <c r="L142" s="456"/>
    </row>
    <row r="143" spans="1:12" x14ac:dyDescent="0.25">
      <c r="A143" s="479" t="s">
        <v>247</v>
      </c>
      <c r="B143" s="407" t="s">
        <v>558</v>
      </c>
      <c r="C143" s="193" t="s">
        <v>330</v>
      </c>
      <c r="D143" s="193" t="s">
        <v>133</v>
      </c>
      <c r="E143" s="193" t="s">
        <v>133</v>
      </c>
      <c r="F143" s="193">
        <v>0.5</v>
      </c>
      <c r="G143" s="193" t="s">
        <v>255</v>
      </c>
      <c r="H143" s="456"/>
      <c r="I143" s="456"/>
      <c r="J143" s="456"/>
      <c r="K143" s="456"/>
      <c r="L143" s="456"/>
    </row>
    <row r="144" spans="1:12" ht="22.5" x14ac:dyDescent="0.25">
      <c r="A144" s="45" t="s">
        <v>258</v>
      </c>
      <c r="B144" s="414" t="s">
        <v>248</v>
      </c>
      <c r="C144" s="416" t="s">
        <v>249</v>
      </c>
      <c r="D144" s="416" t="s">
        <v>250</v>
      </c>
      <c r="E144" s="408"/>
      <c r="F144" s="409"/>
      <c r="G144" s="410"/>
      <c r="H144" s="456"/>
      <c r="I144" s="456"/>
      <c r="J144" s="456"/>
      <c r="K144" s="456"/>
      <c r="L144" s="456"/>
    </row>
    <row r="145" spans="1:21" x14ac:dyDescent="0.25">
      <c r="A145" s="83" t="s">
        <v>258</v>
      </c>
      <c r="B145" s="423" t="s">
        <v>556</v>
      </c>
      <c r="C145" s="193" t="s">
        <v>329</v>
      </c>
      <c r="D145" s="193" t="s">
        <v>133</v>
      </c>
      <c r="E145" s="412"/>
      <c r="F145" s="410"/>
      <c r="G145" s="410"/>
      <c r="H145" s="456"/>
      <c r="I145" s="456"/>
      <c r="J145" s="456"/>
      <c r="K145" s="456"/>
      <c r="L145" s="456"/>
      <c r="M145" s="456"/>
      <c r="N145" s="456"/>
      <c r="O145" s="456"/>
      <c r="P145" s="456"/>
      <c r="Q145" s="456"/>
      <c r="R145" s="456"/>
      <c r="S145" s="456"/>
      <c r="T145" s="456"/>
      <c r="U145" s="456"/>
    </row>
    <row r="146" spans="1:21" x14ac:dyDescent="0.25">
      <c r="A146" s="478" t="s">
        <v>258</v>
      </c>
      <c r="B146" s="468" t="s">
        <v>557</v>
      </c>
      <c r="C146" s="465" t="s">
        <v>329</v>
      </c>
      <c r="D146" s="465" t="s">
        <v>133</v>
      </c>
      <c r="E146" s="450"/>
      <c r="F146" s="456"/>
      <c r="G146" s="456"/>
      <c r="H146" s="456"/>
      <c r="I146" s="456"/>
      <c r="J146" s="456"/>
      <c r="K146" s="456"/>
      <c r="L146" s="456"/>
      <c r="M146" s="456"/>
      <c r="N146" s="456"/>
      <c r="O146" s="456"/>
      <c r="P146" s="456"/>
      <c r="Q146" s="456"/>
      <c r="R146" s="456"/>
      <c r="S146" s="456"/>
      <c r="T146" s="456"/>
      <c r="U146" s="456"/>
    </row>
    <row r="147" spans="1:21" x14ac:dyDescent="0.25">
      <c r="A147" s="83" t="s">
        <v>258</v>
      </c>
      <c r="B147" s="407" t="s">
        <v>558</v>
      </c>
      <c r="C147" s="193" t="s">
        <v>329</v>
      </c>
      <c r="D147" s="193" t="s">
        <v>133</v>
      </c>
      <c r="E147" s="412"/>
      <c r="F147" s="456"/>
      <c r="G147" s="456"/>
      <c r="H147" s="456"/>
      <c r="I147" s="456"/>
      <c r="J147" s="456"/>
      <c r="K147" s="456"/>
      <c r="L147" s="456"/>
      <c r="M147" s="456"/>
      <c r="N147" s="456"/>
      <c r="O147" s="456"/>
      <c r="P147" s="456"/>
      <c r="Q147" s="456"/>
      <c r="R147" s="456"/>
      <c r="S147" s="456"/>
      <c r="T147" s="456"/>
      <c r="U147" s="456"/>
    </row>
    <row r="148" spans="1:21" x14ac:dyDescent="0.25">
      <c r="A148" s="480" t="s">
        <v>280</v>
      </c>
      <c r="B148" s="481" t="s">
        <v>248</v>
      </c>
      <c r="C148" s="482"/>
      <c r="D148" s="483"/>
      <c r="E148" s="484"/>
      <c r="F148" s="484"/>
      <c r="G148" s="484"/>
      <c r="H148" s="484"/>
      <c r="I148" s="484"/>
      <c r="J148" s="484"/>
      <c r="K148" s="484"/>
      <c r="L148" s="484"/>
      <c r="M148" s="484"/>
      <c r="N148" s="484"/>
      <c r="O148" s="484"/>
      <c r="P148" s="484"/>
      <c r="Q148" s="484"/>
      <c r="R148" s="484"/>
      <c r="S148" s="456"/>
      <c r="T148" s="456"/>
      <c r="U148" s="456"/>
    </row>
    <row r="149" spans="1:21" x14ac:dyDescent="0.25">
      <c r="A149" s="485" t="s">
        <v>280</v>
      </c>
      <c r="B149" s="407" t="s">
        <v>563</v>
      </c>
      <c r="C149" s="486"/>
      <c r="D149" s="484"/>
      <c r="E149" s="484"/>
      <c r="F149" s="484"/>
      <c r="G149" s="484"/>
      <c r="H149" s="484"/>
      <c r="I149" s="484"/>
      <c r="J149" s="484"/>
      <c r="K149" s="484"/>
      <c r="L149" s="484"/>
      <c r="M149" s="484"/>
      <c r="N149" s="484"/>
      <c r="O149" s="484"/>
      <c r="P149" s="484"/>
      <c r="Q149" s="484"/>
      <c r="R149" s="484"/>
      <c r="S149" s="456"/>
      <c r="T149" s="456"/>
      <c r="U149" s="456"/>
    </row>
    <row r="150" spans="1:21" x14ac:dyDescent="0.25">
      <c r="A150" s="45" t="s">
        <v>282</v>
      </c>
      <c r="B150" s="65" t="s">
        <v>283</v>
      </c>
      <c r="C150" s="439" t="s">
        <v>284</v>
      </c>
      <c r="D150" s="439" t="s">
        <v>285</v>
      </c>
      <c r="E150" s="487" t="s">
        <v>286</v>
      </c>
      <c r="F150" s="65" t="s">
        <v>232</v>
      </c>
      <c r="G150" s="65" t="s">
        <v>233</v>
      </c>
      <c r="H150" s="439" t="s">
        <v>287</v>
      </c>
      <c r="I150" s="439" t="s">
        <v>288</v>
      </c>
      <c r="J150" s="439" t="s">
        <v>206</v>
      </c>
      <c r="K150" s="439" t="s">
        <v>289</v>
      </c>
      <c r="L150" s="439" t="s">
        <v>290</v>
      </c>
      <c r="M150" s="439" t="s">
        <v>291</v>
      </c>
      <c r="N150" s="439" t="s">
        <v>292</v>
      </c>
      <c r="O150" s="439" t="s">
        <v>112</v>
      </c>
      <c r="P150" s="439" t="s">
        <v>293</v>
      </c>
      <c r="Q150" s="439" t="s">
        <v>294</v>
      </c>
      <c r="R150" s="439" t="s">
        <v>295</v>
      </c>
      <c r="S150" s="439" t="s">
        <v>296</v>
      </c>
      <c r="T150" s="76" t="s">
        <v>216</v>
      </c>
      <c r="U150" s="488"/>
    </row>
    <row r="151" spans="1:21" ht="90" x14ac:dyDescent="0.25">
      <c r="A151" s="48" t="s">
        <v>282</v>
      </c>
      <c r="B151" s="44" t="s">
        <v>388</v>
      </c>
      <c r="C151" s="440" t="s">
        <v>133</v>
      </c>
      <c r="D151" s="440">
        <v>1</v>
      </c>
      <c r="E151" s="462" t="s">
        <v>570</v>
      </c>
      <c r="F151" s="465" t="s">
        <v>133</v>
      </c>
      <c r="G151" s="465" t="s">
        <v>133</v>
      </c>
      <c r="H151" s="440" t="s">
        <v>133</v>
      </c>
      <c r="I151" s="440">
        <v>1</v>
      </c>
      <c r="J151" s="440" t="s">
        <v>360</v>
      </c>
      <c r="K151" s="440" t="s">
        <v>133</v>
      </c>
      <c r="L151" s="440" t="s">
        <v>133</v>
      </c>
      <c r="M151" s="440" t="s">
        <v>329</v>
      </c>
      <c r="N151" s="440" t="s">
        <v>133</v>
      </c>
      <c r="O151" s="440" t="s">
        <v>133</v>
      </c>
      <c r="P151" s="440">
        <v>0</v>
      </c>
      <c r="Q151" s="440" t="s">
        <v>390</v>
      </c>
      <c r="R151" s="440" t="s">
        <v>322</v>
      </c>
      <c r="S151" s="440" t="s">
        <v>571</v>
      </c>
      <c r="T151" s="440" t="s">
        <v>133</v>
      </c>
      <c r="U151" s="488"/>
    </row>
    <row r="152" spans="1:21" x14ac:dyDescent="0.25">
      <c r="A152" s="45" t="s">
        <v>297</v>
      </c>
      <c r="B152" s="414" t="s">
        <v>298</v>
      </c>
      <c r="C152" s="482"/>
      <c r="D152" s="410"/>
      <c r="E152" s="410"/>
      <c r="F152" s="410"/>
      <c r="G152" s="410"/>
      <c r="H152" s="456"/>
      <c r="I152" s="456"/>
      <c r="J152" s="456"/>
      <c r="K152" s="456"/>
      <c r="L152" s="456"/>
      <c r="M152" s="456"/>
      <c r="N152" s="456"/>
      <c r="O152" s="456"/>
      <c r="P152" s="456"/>
      <c r="Q152" s="456"/>
      <c r="R152" s="456"/>
      <c r="S152" s="456"/>
      <c r="T152" s="456"/>
      <c r="U152" s="456"/>
    </row>
    <row r="153" spans="1:21" x14ac:dyDescent="0.25">
      <c r="A153" s="48" t="s">
        <v>297</v>
      </c>
      <c r="B153" s="415" t="s">
        <v>221</v>
      </c>
      <c r="C153" s="486"/>
      <c r="D153" s="410"/>
      <c r="E153" s="410"/>
      <c r="F153" s="410"/>
      <c r="G153" s="410"/>
      <c r="H153" s="456"/>
      <c r="I153" s="456"/>
      <c r="J153" s="456"/>
      <c r="K153" s="456"/>
      <c r="L153" s="456"/>
      <c r="M153" s="456"/>
      <c r="N153" s="456"/>
      <c r="O153" s="456"/>
      <c r="P153" s="456"/>
      <c r="Q153" s="456"/>
      <c r="R153" s="456"/>
      <c r="S153" s="456"/>
      <c r="T153" s="456"/>
      <c r="U153" s="456"/>
    </row>
    <row r="154" spans="1:21" ht="25.5" x14ac:dyDescent="0.25">
      <c r="A154" s="45" t="s">
        <v>299</v>
      </c>
      <c r="B154" s="414" t="s">
        <v>289</v>
      </c>
      <c r="C154" s="416" t="s">
        <v>290</v>
      </c>
      <c r="D154" s="412"/>
      <c r="E154" s="410"/>
      <c r="F154" s="410"/>
      <c r="G154" s="410"/>
      <c r="H154" s="456"/>
      <c r="I154" s="456"/>
      <c r="J154" s="456"/>
      <c r="K154" s="456"/>
      <c r="L154" s="456"/>
      <c r="M154" s="456"/>
      <c r="N154" s="456"/>
      <c r="O154" s="456"/>
      <c r="P154" s="456"/>
      <c r="Q154" s="456"/>
      <c r="R154" s="456"/>
      <c r="S154" s="456"/>
      <c r="T154" s="456"/>
      <c r="U154" s="456"/>
    </row>
    <row r="155" spans="1:21" ht="25.5" x14ac:dyDescent="0.25">
      <c r="A155" s="48" t="s">
        <v>299</v>
      </c>
      <c r="B155" s="415" t="s">
        <v>133</v>
      </c>
      <c r="C155" s="415" t="s">
        <v>133</v>
      </c>
      <c r="D155" s="412"/>
      <c r="E155" s="410"/>
      <c r="F155" s="410"/>
      <c r="G155" s="410"/>
      <c r="H155" s="456"/>
      <c r="I155" s="456"/>
      <c r="J155" s="456"/>
      <c r="K155" s="456"/>
      <c r="L155" s="456"/>
      <c r="M155" s="456"/>
      <c r="N155" s="456"/>
      <c r="O155" s="456"/>
      <c r="P155" s="456"/>
      <c r="Q155" s="456"/>
      <c r="R155" s="456"/>
      <c r="S155" s="456"/>
      <c r="T155" s="456"/>
      <c r="U155" s="456"/>
    </row>
  </sheetData>
  <sheetProtection algorithmName="SHA-512" hashValue="eJhO4pNGy3auf34QqWZb6B7WnETQeqWep0G/MHvchh5BXESVdmS3o0z4yaFWgrBcFv2VQUPaicpW3M1s50NXSA==" saltValue="mVPHGMl3YHSryAs0HfxxPw==" spinCount="100000" sheet="1" objects="1" scenario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7C348-66E8-4544-A287-4AB961F30E25}">
  <dimension ref="A1:T87"/>
  <sheetViews>
    <sheetView workbookViewId="0">
      <selection activeCell="C39" sqref="C39"/>
    </sheetView>
  </sheetViews>
  <sheetFormatPr defaultColWidth="20.7109375" defaultRowHeight="15" x14ac:dyDescent="0.25"/>
  <cols>
    <col min="1" max="1" width="20.7109375" style="2"/>
    <col min="2" max="2" width="40.7109375" style="2" customWidth="1"/>
    <col min="3" max="16384" width="20.7109375" style="2"/>
  </cols>
  <sheetData>
    <row r="1" spans="1:9" x14ac:dyDescent="0.25">
      <c r="A1" s="400" t="s">
        <v>196</v>
      </c>
      <c r="B1" s="401" t="s">
        <v>572</v>
      </c>
      <c r="C1" s="402"/>
      <c r="D1" s="403"/>
      <c r="E1" s="404"/>
      <c r="F1" s="405"/>
      <c r="G1" s="405"/>
      <c r="H1" s="405"/>
      <c r="I1" s="405"/>
    </row>
    <row r="2" spans="1:9" x14ac:dyDescent="0.25">
      <c r="A2" s="406" t="s">
        <v>198</v>
      </c>
      <c r="B2" s="407" t="s">
        <v>93</v>
      </c>
      <c r="C2" s="408"/>
      <c r="D2" s="409"/>
      <c r="E2" s="410"/>
      <c r="F2" s="410"/>
      <c r="G2" s="410"/>
      <c r="H2" s="410"/>
      <c r="I2" s="410"/>
    </row>
    <row r="3" spans="1:9" x14ac:dyDescent="0.25">
      <c r="A3" s="411" t="s">
        <v>199</v>
      </c>
      <c r="B3" s="407" t="s">
        <v>93</v>
      </c>
      <c r="C3" s="412"/>
      <c r="D3" s="410"/>
      <c r="E3" s="410"/>
      <c r="F3" s="410"/>
      <c r="G3" s="410"/>
      <c r="H3" s="410"/>
      <c r="I3" s="410"/>
    </row>
    <row r="4" spans="1:9" ht="25.5" x14ac:dyDescent="0.25">
      <c r="A4" s="45" t="s">
        <v>200</v>
      </c>
      <c r="B4" s="413" t="s">
        <v>201</v>
      </c>
      <c r="C4" s="412"/>
      <c r="D4" s="410"/>
      <c r="E4" s="410"/>
      <c r="F4" s="410"/>
      <c r="G4" s="410"/>
      <c r="H4" s="410"/>
      <c r="I4" s="410"/>
    </row>
    <row r="5" spans="1:9" ht="180" x14ac:dyDescent="0.25">
      <c r="A5" s="48" t="s">
        <v>200</v>
      </c>
      <c r="B5" s="41" t="s">
        <v>573</v>
      </c>
      <c r="C5" s="412"/>
      <c r="D5" s="410"/>
      <c r="E5" s="410"/>
      <c r="F5" s="410"/>
      <c r="G5" s="410"/>
      <c r="H5" s="410"/>
      <c r="I5" s="410"/>
    </row>
    <row r="6" spans="1:9" x14ac:dyDescent="0.25">
      <c r="A6" s="318" t="s">
        <v>205</v>
      </c>
      <c r="B6" s="413" t="s">
        <v>206</v>
      </c>
      <c r="C6" s="412"/>
      <c r="D6" s="410"/>
      <c r="E6" s="410"/>
      <c r="F6" s="410"/>
      <c r="G6" s="410"/>
      <c r="H6" s="410"/>
      <c r="I6" s="410"/>
    </row>
    <row r="7" spans="1:9" x14ac:dyDescent="0.25">
      <c r="A7" s="48" t="s">
        <v>205</v>
      </c>
      <c r="B7" s="41" t="s">
        <v>207</v>
      </c>
      <c r="C7" s="412"/>
      <c r="D7" s="410"/>
      <c r="E7" s="410"/>
      <c r="F7" s="410"/>
      <c r="G7" s="410"/>
      <c r="H7" s="410"/>
      <c r="I7" s="410"/>
    </row>
    <row r="8" spans="1:9" ht="25.5" x14ac:dyDescent="0.25">
      <c r="A8" s="318" t="s">
        <v>208</v>
      </c>
      <c r="B8" s="413" t="s">
        <v>209</v>
      </c>
      <c r="C8" s="412"/>
      <c r="D8" s="410"/>
      <c r="E8" s="410"/>
      <c r="F8" s="410"/>
      <c r="G8" s="410"/>
      <c r="H8" s="410"/>
      <c r="I8" s="410"/>
    </row>
    <row r="9" spans="1:9" ht="25.5" x14ac:dyDescent="0.25">
      <c r="A9" s="48" t="s">
        <v>208</v>
      </c>
      <c r="B9" s="193" t="s">
        <v>133</v>
      </c>
      <c r="C9" s="412"/>
      <c r="D9" s="410"/>
      <c r="E9" s="410"/>
      <c r="F9" s="410"/>
      <c r="G9" s="410"/>
      <c r="H9" s="410"/>
      <c r="I9" s="410"/>
    </row>
    <row r="10" spans="1:9" x14ac:dyDescent="0.25">
      <c r="A10" s="45" t="s">
        <v>210</v>
      </c>
      <c r="B10" s="414" t="s">
        <v>211</v>
      </c>
      <c r="C10" s="412"/>
      <c r="D10" s="410"/>
      <c r="E10" s="410"/>
      <c r="F10" s="410"/>
      <c r="G10" s="410"/>
      <c r="H10" s="410"/>
      <c r="I10" s="410"/>
    </row>
    <row r="11" spans="1:9" x14ac:dyDescent="0.25">
      <c r="A11" s="48" t="s">
        <v>210</v>
      </c>
      <c r="B11" s="415" t="s">
        <v>133</v>
      </c>
      <c r="C11" s="412"/>
      <c r="D11" s="410"/>
      <c r="E11" s="410"/>
      <c r="F11" s="410"/>
      <c r="G11" s="410"/>
      <c r="H11" s="410"/>
      <c r="I11" s="410"/>
    </row>
    <row r="12" spans="1:9" x14ac:dyDescent="0.25">
      <c r="A12" s="45" t="s">
        <v>212</v>
      </c>
      <c r="B12" s="414" t="s">
        <v>213</v>
      </c>
      <c r="C12" s="416" t="s">
        <v>214</v>
      </c>
      <c r="D12" s="497" t="s">
        <v>215</v>
      </c>
      <c r="E12" s="416" t="s">
        <v>216</v>
      </c>
      <c r="F12" s="53" t="s">
        <v>217</v>
      </c>
      <c r="G12" s="416" t="s">
        <v>218</v>
      </c>
      <c r="H12" s="416" t="s">
        <v>219</v>
      </c>
      <c r="I12" s="416" t="s">
        <v>220</v>
      </c>
    </row>
    <row r="13" spans="1:9" x14ac:dyDescent="0.25">
      <c r="A13" s="48" t="s">
        <v>212</v>
      </c>
      <c r="B13" s="415" t="s">
        <v>324</v>
      </c>
      <c r="C13" s="193" t="s">
        <v>221</v>
      </c>
      <c r="D13" s="498" t="s">
        <v>207</v>
      </c>
      <c r="E13" s="193">
        <v>1</v>
      </c>
      <c r="F13" s="58" t="s">
        <v>222</v>
      </c>
      <c r="G13" s="193">
        <v>1</v>
      </c>
      <c r="H13" s="193" t="s">
        <v>133</v>
      </c>
      <c r="I13" s="193" t="s">
        <v>133</v>
      </c>
    </row>
    <row r="14" spans="1:9" ht="22.5" x14ac:dyDescent="0.25">
      <c r="A14" s="45" t="s">
        <v>224</v>
      </c>
      <c r="B14" s="414" t="s">
        <v>225</v>
      </c>
      <c r="C14" s="416" t="s">
        <v>226</v>
      </c>
      <c r="D14" s="416" t="s">
        <v>227</v>
      </c>
      <c r="E14" s="416" t="s">
        <v>228</v>
      </c>
      <c r="F14" s="416" t="s">
        <v>200</v>
      </c>
      <c r="G14" s="410"/>
      <c r="H14" s="410"/>
      <c r="I14" s="410"/>
    </row>
    <row r="15" spans="1:9" x14ac:dyDescent="0.25">
      <c r="A15" s="499" t="s">
        <v>224</v>
      </c>
      <c r="B15" s="193" t="s">
        <v>133</v>
      </c>
      <c r="C15" s="193" t="s">
        <v>133</v>
      </c>
      <c r="D15" s="193" t="s">
        <v>133</v>
      </c>
      <c r="E15" s="193" t="s">
        <v>133</v>
      </c>
      <c r="F15" s="193" t="s">
        <v>133</v>
      </c>
      <c r="G15" s="410"/>
      <c r="H15" s="410"/>
      <c r="I15" s="410"/>
    </row>
    <row r="16" spans="1:9" x14ac:dyDescent="0.25">
      <c r="A16" s="410"/>
      <c r="B16" s="422"/>
      <c r="C16" s="409"/>
      <c r="D16" s="409"/>
      <c r="E16" s="410"/>
      <c r="F16" s="410"/>
      <c r="G16" s="410"/>
      <c r="H16" s="410"/>
      <c r="I16" s="410"/>
    </row>
    <row r="17" spans="1:18" x14ac:dyDescent="0.25">
      <c r="A17" s="61" t="s">
        <v>229</v>
      </c>
      <c r="B17" s="423" t="s">
        <v>87</v>
      </c>
      <c r="C17" s="424"/>
      <c r="D17" s="425"/>
      <c r="E17" s="425"/>
      <c r="F17" s="425"/>
      <c r="G17" s="410"/>
      <c r="H17" s="410"/>
      <c r="I17" s="410"/>
      <c r="J17" s="410"/>
      <c r="K17" s="410"/>
      <c r="L17" s="410"/>
      <c r="M17" s="410"/>
      <c r="N17" s="410"/>
      <c r="O17" s="410"/>
      <c r="P17" s="410"/>
      <c r="Q17" s="410"/>
      <c r="R17" s="410"/>
    </row>
    <row r="18" spans="1:18" ht="22.5" x14ac:dyDescent="0.25">
      <c r="A18" s="45" t="s">
        <v>35</v>
      </c>
      <c r="B18" s="414" t="s">
        <v>230</v>
      </c>
      <c r="C18" s="416" t="s">
        <v>102</v>
      </c>
      <c r="D18" s="416" t="s">
        <v>103</v>
      </c>
      <c r="E18" s="416" t="s">
        <v>104</v>
      </c>
      <c r="F18" s="416" t="s">
        <v>231</v>
      </c>
      <c r="G18" s="65" t="s">
        <v>232</v>
      </c>
      <c r="H18" s="65" t="s">
        <v>233</v>
      </c>
      <c r="I18" s="410"/>
      <c r="J18" s="410"/>
      <c r="K18" s="410"/>
      <c r="L18" s="410"/>
      <c r="M18" s="410"/>
      <c r="N18" s="410"/>
      <c r="O18" s="410"/>
      <c r="P18" s="410"/>
      <c r="Q18" s="410"/>
      <c r="R18" s="410"/>
    </row>
    <row r="19" spans="1:18" x14ac:dyDescent="0.25">
      <c r="A19" s="48" t="s">
        <v>35</v>
      </c>
      <c r="B19" s="415" t="s">
        <v>329</v>
      </c>
      <c r="C19" s="193" t="s">
        <v>330</v>
      </c>
      <c r="D19" s="193" t="s">
        <v>331</v>
      </c>
      <c r="E19" s="193" t="s">
        <v>133</v>
      </c>
      <c r="F19" s="193" t="s">
        <v>574</v>
      </c>
      <c r="G19" s="193" t="s">
        <v>133</v>
      </c>
      <c r="H19" s="193" t="s">
        <v>133</v>
      </c>
      <c r="I19" s="410"/>
      <c r="J19" s="410"/>
      <c r="K19" s="410"/>
      <c r="L19" s="410"/>
      <c r="M19" s="410"/>
      <c r="N19" s="410"/>
      <c r="O19" s="410"/>
      <c r="P19" s="410"/>
      <c r="Q19" s="410"/>
      <c r="R19" s="410"/>
    </row>
    <row r="20" spans="1:18" ht="22.5" x14ac:dyDescent="0.25">
      <c r="A20" s="500" t="s">
        <v>236</v>
      </c>
      <c r="B20" s="414" t="s">
        <v>237</v>
      </c>
      <c r="C20" s="416" t="s">
        <v>238</v>
      </c>
      <c r="D20" s="416" t="s">
        <v>239</v>
      </c>
      <c r="E20" s="497" t="s">
        <v>240</v>
      </c>
      <c r="F20" s="416" t="s">
        <v>241</v>
      </c>
      <c r="G20" s="416" t="s">
        <v>106</v>
      </c>
      <c r="H20" s="416" t="s">
        <v>107</v>
      </c>
      <c r="I20" s="416" t="s">
        <v>108</v>
      </c>
      <c r="J20" s="501" t="s">
        <v>242</v>
      </c>
      <c r="K20" s="65" t="s">
        <v>232</v>
      </c>
      <c r="L20" s="65" t="s">
        <v>233</v>
      </c>
      <c r="M20" s="410"/>
      <c r="N20" s="410"/>
      <c r="O20" s="410"/>
      <c r="P20" s="410"/>
      <c r="Q20" s="410"/>
      <c r="R20" s="410"/>
    </row>
    <row r="21" spans="1:18" x14ac:dyDescent="0.25">
      <c r="A21" s="502" t="s">
        <v>236</v>
      </c>
      <c r="B21" s="415" t="s">
        <v>133</v>
      </c>
      <c r="C21" s="193" t="s">
        <v>133</v>
      </c>
      <c r="D21" s="193" t="s">
        <v>133</v>
      </c>
      <c r="E21" s="204" t="s">
        <v>133</v>
      </c>
      <c r="F21" s="193" t="s">
        <v>133</v>
      </c>
      <c r="G21" s="193" t="s">
        <v>133</v>
      </c>
      <c r="H21" s="193" t="s">
        <v>133</v>
      </c>
      <c r="I21" s="193" t="s">
        <v>133</v>
      </c>
      <c r="J21" s="204" t="s">
        <v>133</v>
      </c>
      <c r="K21" s="193" t="s">
        <v>133</v>
      </c>
      <c r="L21" s="193" t="s">
        <v>133</v>
      </c>
      <c r="M21" s="410"/>
      <c r="N21" s="410"/>
      <c r="O21" s="410"/>
      <c r="P21" s="410"/>
      <c r="Q21" s="410"/>
      <c r="R21" s="410"/>
    </row>
    <row r="22" spans="1:18" ht="22.5" x14ac:dyDescent="0.25">
      <c r="A22" s="45" t="s">
        <v>246</v>
      </c>
      <c r="B22" s="414" t="s">
        <v>237</v>
      </c>
      <c r="C22" s="416" t="s">
        <v>238</v>
      </c>
      <c r="D22" s="416" t="s">
        <v>241</v>
      </c>
      <c r="E22" s="65" t="s">
        <v>232</v>
      </c>
      <c r="F22" s="65" t="s">
        <v>233</v>
      </c>
      <c r="G22" s="410"/>
      <c r="H22" s="410"/>
      <c r="I22" s="410"/>
      <c r="J22" s="410"/>
      <c r="K22" s="410"/>
      <c r="L22" s="410"/>
      <c r="M22" s="410"/>
      <c r="N22" s="410"/>
      <c r="O22" s="410"/>
      <c r="P22" s="410"/>
      <c r="Q22" s="410"/>
      <c r="R22" s="410"/>
    </row>
    <row r="23" spans="1:18" x14ac:dyDescent="0.25">
      <c r="A23" s="48" t="s">
        <v>246</v>
      </c>
      <c r="B23" s="415" t="s">
        <v>133</v>
      </c>
      <c r="C23" s="193" t="s">
        <v>133</v>
      </c>
      <c r="D23" s="193" t="s">
        <v>133</v>
      </c>
      <c r="E23" s="193" t="s">
        <v>133</v>
      </c>
      <c r="F23" s="193" t="s">
        <v>133</v>
      </c>
      <c r="G23" s="410"/>
      <c r="H23" s="410"/>
      <c r="I23" s="410"/>
      <c r="J23" s="410"/>
      <c r="K23" s="410"/>
      <c r="L23" s="410"/>
      <c r="M23" s="410"/>
      <c r="N23" s="410"/>
      <c r="O23" s="410"/>
      <c r="P23" s="410"/>
      <c r="Q23" s="410"/>
      <c r="R23" s="410"/>
    </row>
    <row r="24" spans="1:18" ht="22.5" x14ac:dyDescent="0.25">
      <c r="A24" s="45" t="s">
        <v>247</v>
      </c>
      <c r="B24" s="414" t="s">
        <v>248</v>
      </c>
      <c r="C24" s="416" t="s">
        <v>249</v>
      </c>
      <c r="D24" s="416" t="s">
        <v>250</v>
      </c>
      <c r="E24" s="416" t="s">
        <v>251</v>
      </c>
      <c r="F24" s="430" t="s">
        <v>252</v>
      </c>
      <c r="G24" s="189" t="s">
        <v>253</v>
      </c>
      <c r="H24" s="410"/>
      <c r="I24" s="410"/>
      <c r="J24" s="410"/>
      <c r="K24" s="410"/>
      <c r="L24" s="410"/>
      <c r="M24" s="410"/>
      <c r="N24" s="410"/>
      <c r="O24" s="410"/>
      <c r="P24" s="410"/>
      <c r="Q24" s="410"/>
      <c r="R24" s="410"/>
    </row>
    <row r="25" spans="1:18" x14ac:dyDescent="0.25">
      <c r="A25" s="83" t="s">
        <v>247</v>
      </c>
      <c r="B25" s="423" t="s">
        <v>575</v>
      </c>
      <c r="C25" s="193" t="s">
        <v>330</v>
      </c>
      <c r="D25" s="193" t="s">
        <v>576</v>
      </c>
      <c r="E25" s="193" t="s">
        <v>133</v>
      </c>
      <c r="F25" s="503">
        <v>2</v>
      </c>
      <c r="G25" s="193" t="s">
        <v>243</v>
      </c>
      <c r="H25" s="410"/>
      <c r="I25" s="410"/>
      <c r="J25" s="410"/>
      <c r="K25" s="410"/>
      <c r="L25" s="410"/>
      <c r="M25" s="410"/>
      <c r="N25" s="410"/>
      <c r="O25" s="410"/>
      <c r="P25" s="410"/>
      <c r="Q25" s="410"/>
      <c r="R25" s="410"/>
    </row>
    <row r="26" spans="1:18" x14ac:dyDescent="0.25">
      <c r="A26" s="48" t="s">
        <v>247</v>
      </c>
      <c r="B26" s="423" t="s">
        <v>577</v>
      </c>
      <c r="C26" s="193" t="s">
        <v>330</v>
      </c>
      <c r="D26" s="193" t="s">
        <v>576</v>
      </c>
      <c r="E26" s="193" t="s">
        <v>133</v>
      </c>
      <c r="F26" s="503">
        <v>1</v>
      </c>
      <c r="G26" s="193" t="s">
        <v>243</v>
      </c>
      <c r="H26" s="410"/>
      <c r="I26" s="410"/>
      <c r="J26" s="410"/>
      <c r="K26" s="410"/>
      <c r="L26" s="410"/>
      <c r="M26" s="410"/>
      <c r="N26" s="410"/>
      <c r="O26" s="410"/>
      <c r="P26" s="410"/>
      <c r="Q26" s="410"/>
      <c r="R26" s="410"/>
    </row>
    <row r="27" spans="1:18" ht="22.5" x14ac:dyDescent="0.25">
      <c r="A27" s="45" t="s">
        <v>258</v>
      </c>
      <c r="B27" s="414" t="s">
        <v>248</v>
      </c>
      <c r="C27" s="416" t="s">
        <v>249</v>
      </c>
      <c r="D27" s="416" t="s">
        <v>250</v>
      </c>
      <c r="E27" s="408"/>
      <c r="F27" s="409"/>
      <c r="G27" s="504"/>
      <c r="H27" s="410"/>
      <c r="I27" s="410"/>
      <c r="J27" s="410"/>
      <c r="K27" s="410"/>
      <c r="L27" s="410"/>
      <c r="M27" s="410"/>
      <c r="N27" s="410"/>
      <c r="O27" s="410"/>
      <c r="P27" s="410"/>
      <c r="Q27" s="410"/>
      <c r="R27" s="410"/>
    </row>
    <row r="28" spans="1:18" x14ac:dyDescent="0.25">
      <c r="A28" s="83" t="s">
        <v>258</v>
      </c>
      <c r="B28" s="423" t="s">
        <v>578</v>
      </c>
      <c r="C28" s="193" t="s">
        <v>329</v>
      </c>
      <c r="D28" s="193" t="s">
        <v>133</v>
      </c>
      <c r="E28" s="412"/>
      <c r="F28" s="410"/>
      <c r="G28" s="410"/>
      <c r="H28" s="410"/>
      <c r="I28" s="410"/>
      <c r="J28" s="410"/>
      <c r="K28" s="410"/>
      <c r="L28" s="410"/>
      <c r="M28" s="410"/>
      <c r="N28" s="410"/>
      <c r="O28" s="410"/>
      <c r="P28" s="410"/>
      <c r="Q28" s="410"/>
      <c r="R28" s="410"/>
    </row>
    <row r="29" spans="1:18" x14ac:dyDescent="0.25">
      <c r="A29" s="83" t="s">
        <v>258</v>
      </c>
      <c r="B29" s="423" t="s">
        <v>575</v>
      </c>
      <c r="C29" s="193" t="s">
        <v>329</v>
      </c>
      <c r="D29" s="193" t="s">
        <v>133</v>
      </c>
      <c r="E29" s="412"/>
      <c r="F29" s="410"/>
      <c r="G29" s="410"/>
      <c r="H29" s="410"/>
      <c r="I29" s="410"/>
      <c r="J29" s="410"/>
      <c r="K29" s="410"/>
      <c r="L29" s="410"/>
      <c r="M29" s="410"/>
      <c r="N29" s="410"/>
      <c r="O29" s="410"/>
      <c r="P29" s="410"/>
      <c r="Q29" s="410"/>
      <c r="R29" s="410"/>
    </row>
    <row r="30" spans="1:18" x14ac:dyDescent="0.25">
      <c r="A30" s="83" t="s">
        <v>258</v>
      </c>
      <c r="B30" s="423" t="s">
        <v>577</v>
      </c>
      <c r="C30" s="193" t="s">
        <v>329</v>
      </c>
      <c r="D30" s="193" t="s">
        <v>133</v>
      </c>
      <c r="E30" s="412"/>
      <c r="F30" s="410"/>
      <c r="G30" s="410"/>
      <c r="H30" s="410"/>
      <c r="I30" s="410"/>
      <c r="J30" s="410"/>
      <c r="K30" s="410"/>
      <c r="L30" s="410"/>
      <c r="M30" s="410"/>
      <c r="N30" s="410"/>
      <c r="O30" s="410"/>
      <c r="P30" s="410"/>
      <c r="Q30" s="410"/>
      <c r="R30" s="410"/>
    </row>
    <row r="31" spans="1:18" ht="30" x14ac:dyDescent="0.25">
      <c r="A31" s="48" t="s">
        <v>258</v>
      </c>
      <c r="B31" s="423" t="s">
        <v>579</v>
      </c>
      <c r="C31" s="193" t="s">
        <v>329</v>
      </c>
      <c r="D31" s="193" t="s">
        <v>133</v>
      </c>
      <c r="E31" s="412"/>
      <c r="F31" s="410"/>
      <c r="G31" s="410"/>
      <c r="H31" s="410"/>
      <c r="I31" s="410"/>
      <c r="J31" s="410"/>
      <c r="K31" s="410"/>
      <c r="L31" s="410"/>
      <c r="M31" s="410"/>
      <c r="N31" s="410"/>
      <c r="O31" s="410"/>
      <c r="P31" s="410"/>
      <c r="Q31" s="410"/>
      <c r="R31" s="410"/>
    </row>
    <row r="32" spans="1:18" x14ac:dyDescent="0.25">
      <c r="A32" s="505" t="s">
        <v>280</v>
      </c>
      <c r="B32" s="506" t="s">
        <v>248</v>
      </c>
      <c r="C32" s="507"/>
      <c r="D32" s="508"/>
      <c r="E32" s="509"/>
      <c r="F32" s="509"/>
      <c r="G32" s="509"/>
      <c r="H32" s="509"/>
      <c r="I32" s="509"/>
      <c r="J32" s="509"/>
      <c r="K32" s="509"/>
      <c r="L32" s="509"/>
      <c r="M32" s="509"/>
      <c r="N32" s="509"/>
      <c r="O32" s="509"/>
      <c r="P32" s="509"/>
      <c r="Q32" s="509"/>
      <c r="R32" s="509"/>
    </row>
    <row r="33" spans="1:20" x14ac:dyDescent="0.25">
      <c r="A33" s="510" t="s">
        <v>280</v>
      </c>
      <c r="B33" s="138" t="s">
        <v>133</v>
      </c>
      <c r="C33" s="511"/>
      <c r="D33" s="509"/>
      <c r="E33" s="509"/>
      <c r="F33" s="509"/>
      <c r="G33" s="509"/>
      <c r="H33" s="509"/>
      <c r="I33" s="509"/>
      <c r="J33" s="509"/>
      <c r="K33" s="509"/>
      <c r="L33" s="509"/>
      <c r="M33" s="509"/>
      <c r="N33" s="509"/>
      <c r="O33" s="509"/>
      <c r="P33" s="509"/>
      <c r="Q33" s="509"/>
      <c r="R33" s="509"/>
      <c r="S33" s="410"/>
      <c r="T33" s="410"/>
    </row>
    <row r="34" spans="1:20" x14ac:dyDescent="0.25">
      <c r="A34" s="45" t="s">
        <v>282</v>
      </c>
      <c r="B34" s="65" t="s">
        <v>283</v>
      </c>
      <c r="C34" s="512" t="s">
        <v>284</v>
      </c>
      <c r="D34" s="512" t="s">
        <v>285</v>
      </c>
      <c r="E34" s="512" t="s">
        <v>286</v>
      </c>
      <c r="F34" s="65" t="s">
        <v>232</v>
      </c>
      <c r="G34" s="65" t="s">
        <v>233</v>
      </c>
      <c r="H34" s="512" t="s">
        <v>287</v>
      </c>
      <c r="I34" s="512" t="s">
        <v>288</v>
      </c>
      <c r="J34" s="512" t="s">
        <v>206</v>
      </c>
      <c r="K34" s="512" t="s">
        <v>289</v>
      </c>
      <c r="L34" s="512" t="s">
        <v>290</v>
      </c>
      <c r="M34" s="512" t="s">
        <v>291</v>
      </c>
      <c r="N34" s="512" t="s">
        <v>292</v>
      </c>
      <c r="O34" s="512" t="s">
        <v>112</v>
      </c>
      <c r="P34" s="512" t="s">
        <v>293</v>
      </c>
      <c r="Q34" s="512" t="s">
        <v>294</v>
      </c>
      <c r="R34" s="512" t="s">
        <v>295</v>
      </c>
      <c r="S34" s="512" t="s">
        <v>296</v>
      </c>
      <c r="T34" s="76" t="s">
        <v>216</v>
      </c>
    </row>
    <row r="35" spans="1:20" x14ac:dyDescent="0.25">
      <c r="A35" s="48" t="s">
        <v>282</v>
      </c>
      <c r="B35" s="44" t="s">
        <v>133</v>
      </c>
      <c r="C35" s="513" t="s">
        <v>133</v>
      </c>
      <c r="D35" s="513" t="s">
        <v>133</v>
      </c>
      <c r="E35" s="513" t="s">
        <v>133</v>
      </c>
      <c r="F35" s="193" t="s">
        <v>133</v>
      </c>
      <c r="G35" s="193" t="s">
        <v>133</v>
      </c>
      <c r="H35" s="513" t="s">
        <v>133</v>
      </c>
      <c r="I35" s="513" t="s">
        <v>133</v>
      </c>
      <c r="J35" s="513" t="s">
        <v>133</v>
      </c>
      <c r="K35" s="513" t="s">
        <v>133</v>
      </c>
      <c r="L35" s="513" t="s">
        <v>133</v>
      </c>
      <c r="M35" s="513" t="s">
        <v>133</v>
      </c>
      <c r="N35" s="513" t="s">
        <v>133</v>
      </c>
      <c r="O35" s="513" t="s">
        <v>133</v>
      </c>
      <c r="P35" s="513" t="s">
        <v>133</v>
      </c>
      <c r="Q35" s="513" t="s">
        <v>133</v>
      </c>
      <c r="R35" s="513" t="s">
        <v>133</v>
      </c>
      <c r="S35" s="513" t="s">
        <v>133</v>
      </c>
      <c r="T35" s="513" t="s">
        <v>133</v>
      </c>
    </row>
    <row r="36" spans="1:20" x14ac:dyDescent="0.25">
      <c r="A36" s="45" t="s">
        <v>297</v>
      </c>
      <c r="B36" s="414" t="s">
        <v>298</v>
      </c>
      <c r="C36" s="507"/>
      <c r="D36" s="410"/>
      <c r="E36" s="410"/>
      <c r="F36" s="410"/>
      <c r="G36" s="410"/>
      <c r="H36" s="410"/>
      <c r="I36" s="410"/>
      <c r="J36" s="410"/>
      <c r="K36" s="410"/>
      <c r="L36" s="410"/>
      <c r="M36" s="410"/>
      <c r="N36" s="410"/>
      <c r="O36" s="410"/>
      <c r="P36" s="410"/>
      <c r="Q36" s="410"/>
      <c r="R36" s="410"/>
      <c r="S36" s="410"/>
      <c r="T36" s="410"/>
    </row>
    <row r="37" spans="1:20" x14ac:dyDescent="0.25">
      <c r="A37" s="48" t="s">
        <v>297</v>
      </c>
      <c r="B37" s="415" t="s">
        <v>221</v>
      </c>
      <c r="C37" s="511"/>
      <c r="D37" s="410"/>
      <c r="E37" s="410"/>
      <c r="F37" s="410"/>
      <c r="G37" s="410"/>
      <c r="H37" s="410"/>
      <c r="I37" s="410"/>
      <c r="J37" s="410"/>
      <c r="K37" s="410"/>
      <c r="L37" s="410"/>
      <c r="M37" s="410"/>
      <c r="N37" s="410"/>
      <c r="O37" s="410"/>
      <c r="P37" s="410"/>
      <c r="Q37" s="410"/>
      <c r="R37" s="410"/>
      <c r="S37" s="410"/>
      <c r="T37" s="410"/>
    </row>
    <row r="38" spans="1:20" ht="25.5" x14ac:dyDescent="0.25">
      <c r="A38" s="45" t="s">
        <v>299</v>
      </c>
      <c r="B38" s="414" t="s">
        <v>289</v>
      </c>
      <c r="C38" s="416" t="s">
        <v>290</v>
      </c>
      <c r="D38" s="412"/>
      <c r="E38" s="410"/>
      <c r="F38" s="410"/>
      <c r="G38" s="410"/>
      <c r="H38" s="410"/>
      <c r="I38" s="410"/>
      <c r="J38" s="410"/>
      <c r="K38" s="410"/>
      <c r="L38" s="410"/>
      <c r="M38" s="410"/>
      <c r="N38" s="410"/>
      <c r="O38" s="410"/>
      <c r="P38" s="410"/>
      <c r="Q38" s="410"/>
      <c r="R38" s="410"/>
      <c r="S38" s="410"/>
      <c r="T38" s="410"/>
    </row>
    <row r="39" spans="1:20" ht="25.5" x14ac:dyDescent="0.25">
      <c r="A39" s="48" t="s">
        <v>299</v>
      </c>
      <c r="B39" s="415" t="s">
        <v>133</v>
      </c>
      <c r="C39" s="193" t="s">
        <v>133</v>
      </c>
      <c r="D39" s="412"/>
      <c r="E39" s="410"/>
      <c r="F39" s="410"/>
      <c r="G39" s="410"/>
      <c r="H39" s="410"/>
      <c r="I39" s="410"/>
      <c r="J39" s="410"/>
      <c r="K39" s="410"/>
      <c r="L39" s="410"/>
      <c r="M39" s="410"/>
      <c r="N39" s="410"/>
      <c r="O39" s="410"/>
      <c r="P39" s="410"/>
      <c r="Q39" s="410"/>
      <c r="R39" s="410"/>
      <c r="S39" s="410"/>
      <c r="T39" s="410"/>
    </row>
    <row r="40" spans="1:20" x14ac:dyDescent="0.25">
      <c r="A40" s="410"/>
      <c r="B40" s="422"/>
      <c r="C40" s="410"/>
      <c r="D40" s="410"/>
      <c r="E40" s="410"/>
      <c r="F40" s="410"/>
      <c r="G40" s="410"/>
      <c r="H40" s="410"/>
      <c r="I40" s="410"/>
      <c r="J40" s="410"/>
      <c r="K40" s="410"/>
      <c r="L40" s="410"/>
      <c r="M40" s="410"/>
      <c r="N40" s="410"/>
      <c r="O40" s="410"/>
      <c r="P40" s="410"/>
      <c r="Q40" s="410"/>
      <c r="R40" s="410"/>
      <c r="S40" s="410"/>
      <c r="T40" s="410"/>
    </row>
    <row r="41" spans="1:20" x14ac:dyDescent="0.25">
      <c r="A41" s="61" t="s">
        <v>229</v>
      </c>
      <c r="B41" s="441" t="s">
        <v>89</v>
      </c>
      <c r="C41" s="424"/>
      <c r="D41" s="425"/>
      <c r="E41" s="425"/>
      <c r="F41" s="425"/>
      <c r="G41" s="410"/>
      <c r="H41" s="410"/>
      <c r="I41" s="410"/>
      <c r="J41" s="410"/>
      <c r="K41" s="410"/>
      <c r="L41" s="410"/>
      <c r="M41" s="410"/>
      <c r="N41" s="410"/>
      <c r="O41" s="410"/>
      <c r="P41" s="410"/>
      <c r="Q41" s="410"/>
      <c r="R41" s="410"/>
      <c r="S41" s="410"/>
      <c r="T41" s="410"/>
    </row>
    <row r="42" spans="1:20" ht="22.5" x14ac:dyDescent="0.25">
      <c r="A42" s="45" t="s">
        <v>35</v>
      </c>
      <c r="B42" s="414" t="s">
        <v>230</v>
      </c>
      <c r="C42" s="416" t="s">
        <v>102</v>
      </c>
      <c r="D42" s="416" t="s">
        <v>103</v>
      </c>
      <c r="E42" s="416" t="s">
        <v>104</v>
      </c>
      <c r="F42" s="416" t="s">
        <v>231</v>
      </c>
      <c r="G42" s="65" t="s">
        <v>232</v>
      </c>
      <c r="H42" s="65" t="s">
        <v>233</v>
      </c>
      <c r="I42" s="410"/>
      <c r="J42" s="410"/>
      <c r="K42" s="410"/>
      <c r="L42" s="410"/>
      <c r="M42" s="410"/>
      <c r="N42" s="410"/>
      <c r="O42" s="410"/>
      <c r="P42" s="410"/>
      <c r="Q42" s="410"/>
      <c r="R42" s="410"/>
      <c r="S42" s="410"/>
      <c r="T42" s="410"/>
    </row>
    <row r="43" spans="1:20" ht="30" x14ac:dyDescent="0.25">
      <c r="A43" s="48" t="s">
        <v>35</v>
      </c>
      <c r="B43" s="415" t="s">
        <v>363</v>
      </c>
      <c r="C43" s="193" t="s">
        <v>364</v>
      </c>
      <c r="D43" s="193" t="s">
        <v>365</v>
      </c>
      <c r="E43" s="193" t="s">
        <v>366</v>
      </c>
      <c r="F43" s="193" t="s">
        <v>576</v>
      </c>
      <c r="G43" s="193" t="s">
        <v>133</v>
      </c>
      <c r="H43" s="193" t="s">
        <v>133</v>
      </c>
      <c r="I43" s="410"/>
      <c r="J43" s="410"/>
      <c r="K43" s="410"/>
      <c r="L43" s="410"/>
      <c r="M43" s="410"/>
      <c r="N43" s="410"/>
      <c r="O43" s="410"/>
      <c r="P43" s="410"/>
      <c r="Q43" s="410"/>
      <c r="R43" s="410"/>
      <c r="S43" s="410"/>
      <c r="T43" s="410"/>
    </row>
    <row r="44" spans="1:20" ht="22.5" x14ac:dyDescent="0.25">
      <c r="A44" s="500" t="s">
        <v>236</v>
      </c>
      <c r="B44" s="414" t="s">
        <v>237</v>
      </c>
      <c r="C44" s="416" t="s">
        <v>238</v>
      </c>
      <c r="D44" s="416" t="s">
        <v>239</v>
      </c>
      <c r="E44" s="497" t="s">
        <v>240</v>
      </c>
      <c r="F44" s="416" t="s">
        <v>241</v>
      </c>
      <c r="G44" s="416" t="s">
        <v>106</v>
      </c>
      <c r="H44" s="416" t="s">
        <v>107</v>
      </c>
      <c r="I44" s="416" t="s">
        <v>108</v>
      </c>
      <c r="J44" s="501" t="s">
        <v>242</v>
      </c>
      <c r="K44" s="65" t="s">
        <v>232</v>
      </c>
      <c r="L44" s="65" t="s">
        <v>233</v>
      </c>
      <c r="M44" s="410"/>
      <c r="N44" s="410"/>
      <c r="O44" s="410"/>
      <c r="P44" s="410"/>
      <c r="Q44" s="410"/>
      <c r="R44" s="410"/>
      <c r="S44" s="410"/>
      <c r="T44" s="410"/>
    </row>
    <row r="45" spans="1:20" x14ac:dyDescent="0.25">
      <c r="A45" s="502" t="s">
        <v>236</v>
      </c>
      <c r="B45" s="415" t="s">
        <v>255</v>
      </c>
      <c r="C45" s="193" t="s">
        <v>133</v>
      </c>
      <c r="D45" s="193" t="s">
        <v>133</v>
      </c>
      <c r="E45" s="204" t="s">
        <v>133</v>
      </c>
      <c r="F45" s="193" t="s">
        <v>367</v>
      </c>
      <c r="G45" s="193" t="s">
        <v>368</v>
      </c>
      <c r="H45" s="193" t="s">
        <v>303</v>
      </c>
      <c r="I45" s="193" t="s">
        <v>369</v>
      </c>
      <c r="J45" s="204" t="s">
        <v>133</v>
      </c>
      <c r="K45" s="193" t="s">
        <v>133</v>
      </c>
      <c r="L45" s="193" t="s">
        <v>133</v>
      </c>
      <c r="M45" s="410"/>
      <c r="N45" s="410"/>
      <c r="O45" s="410"/>
      <c r="P45" s="410"/>
      <c r="Q45" s="410"/>
      <c r="R45" s="410"/>
      <c r="S45" s="410"/>
      <c r="T45" s="410"/>
    </row>
    <row r="46" spans="1:20" ht="22.5" x14ac:dyDescent="0.25">
      <c r="A46" s="45" t="s">
        <v>246</v>
      </c>
      <c r="B46" s="414" t="s">
        <v>237</v>
      </c>
      <c r="C46" s="416" t="s">
        <v>238</v>
      </c>
      <c r="D46" s="416" t="s">
        <v>241</v>
      </c>
      <c r="E46" s="65" t="s">
        <v>232</v>
      </c>
      <c r="F46" s="65" t="s">
        <v>233</v>
      </c>
      <c r="G46" s="410"/>
      <c r="H46" s="410"/>
      <c r="I46" s="410"/>
      <c r="J46" s="410"/>
      <c r="K46" s="410"/>
      <c r="L46" s="410"/>
      <c r="M46" s="410"/>
      <c r="N46" s="410"/>
      <c r="O46" s="410"/>
      <c r="P46" s="410"/>
      <c r="Q46" s="410"/>
      <c r="R46" s="410"/>
      <c r="S46" s="410"/>
      <c r="T46" s="410"/>
    </row>
    <row r="47" spans="1:20" x14ac:dyDescent="0.25">
      <c r="A47" s="48" t="s">
        <v>246</v>
      </c>
      <c r="B47" s="415" t="s">
        <v>133</v>
      </c>
      <c r="C47" s="193" t="s">
        <v>133</v>
      </c>
      <c r="D47" s="193" t="s">
        <v>133</v>
      </c>
      <c r="E47" s="193" t="s">
        <v>133</v>
      </c>
      <c r="F47" s="193" t="s">
        <v>133</v>
      </c>
      <c r="G47" s="410"/>
      <c r="H47" s="410"/>
      <c r="I47" s="410"/>
      <c r="J47" s="410"/>
      <c r="K47" s="410"/>
      <c r="L47" s="410"/>
      <c r="M47" s="410"/>
      <c r="N47" s="410"/>
      <c r="O47" s="410"/>
      <c r="P47" s="410"/>
      <c r="Q47" s="410"/>
      <c r="R47" s="410"/>
      <c r="S47" s="410"/>
      <c r="T47" s="410"/>
    </row>
    <row r="48" spans="1:20" ht="22.5" x14ac:dyDescent="0.25">
      <c r="A48" s="45" t="s">
        <v>247</v>
      </c>
      <c r="B48" s="414" t="s">
        <v>248</v>
      </c>
      <c r="C48" s="416" t="s">
        <v>249</v>
      </c>
      <c r="D48" s="416" t="s">
        <v>250</v>
      </c>
      <c r="E48" s="416" t="s">
        <v>251</v>
      </c>
      <c r="F48" s="430" t="s">
        <v>252</v>
      </c>
      <c r="G48" s="189" t="s">
        <v>253</v>
      </c>
      <c r="H48" s="410"/>
      <c r="I48" s="410"/>
      <c r="J48" s="410"/>
      <c r="K48" s="410"/>
      <c r="L48" s="410"/>
      <c r="M48" s="410"/>
      <c r="N48" s="410"/>
      <c r="O48" s="410"/>
      <c r="P48" s="410"/>
      <c r="Q48" s="410"/>
      <c r="R48" s="410"/>
      <c r="S48" s="410"/>
      <c r="T48" s="410"/>
    </row>
    <row r="49" spans="1:20" x14ac:dyDescent="0.25">
      <c r="A49" s="83" t="s">
        <v>247</v>
      </c>
      <c r="B49" s="423" t="s">
        <v>575</v>
      </c>
      <c r="C49" s="193" t="s">
        <v>330</v>
      </c>
      <c r="D49" s="193" t="s">
        <v>576</v>
      </c>
      <c r="E49" s="193" t="s">
        <v>133</v>
      </c>
      <c r="F49" s="503">
        <v>2</v>
      </c>
      <c r="G49" s="193" t="s">
        <v>243</v>
      </c>
      <c r="H49" s="410"/>
      <c r="I49" s="410"/>
      <c r="J49" s="410"/>
      <c r="K49" s="410"/>
      <c r="L49" s="410"/>
      <c r="M49" s="410"/>
      <c r="N49" s="410"/>
      <c r="O49" s="410"/>
      <c r="P49" s="410"/>
      <c r="Q49" s="410"/>
      <c r="R49" s="410"/>
      <c r="S49" s="410"/>
      <c r="T49" s="410"/>
    </row>
    <row r="50" spans="1:20" x14ac:dyDescent="0.25">
      <c r="A50" s="48" t="s">
        <v>247</v>
      </c>
      <c r="B50" s="423" t="s">
        <v>577</v>
      </c>
      <c r="C50" s="193" t="s">
        <v>330</v>
      </c>
      <c r="D50" s="193" t="s">
        <v>576</v>
      </c>
      <c r="E50" s="193" t="s">
        <v>133</v>
      </c>
      <c r="F50" s="503">
        <v>1</v>
      </c>
      <c r="G50" s="193" t="s">
        <v>243</v>
      </c>
      <c r="H50" s="410"/>
      <c r="I50" s="410"/>
      <c r="J50" s="410"/>
      <c r="K50" s="410"/>
      <c r="L50" s="410"/>
      <c r="M50" s="410"/>
      <c r="N50" s="410"/>
      <c r="O50" s="410"/>
      <c r="P50" s="410"/>
      <c r="Q50" s="410"/>
      <c r="R50" s="410"/>
      <c r="S50" s="410"/>
      <c r="T50" s="410"/>
    </row>
    <row r="51" spans="1:20" ht="22.5" x14ac:dyDescent="0.25">
      <c r="A51" s="45" t="s">
        <v>258</v>
      </c>
      <c r="B51" s="414" t="s">
        <v>248</v>
      </c>
      <c r="C51" s="416" t="s">
        <v>249</v>
      </c>
      <c r="D51" s="416" t="s">
        <v>250</v>
      </c>
      <c r="E51" s="408"/>
      <c r="F51" s="409"/>
      <c r="G51" s="410"/>
      <c r="H51" s="410"/>
      <c r="I51" s="410"/>
      <c r="J51" s="410"/>
      <c r="K51" s="410"/>
      <c r="L51" s="410"/>
      <c r="M51" s="410"/>
      <c r="N51" s="410"/>
      <c r="O51" s="410"/>
      <c r="P51" s="410"/>
      <c r="Q51" s="410"/>
      <c r="R51" s="410"/>
      <c r="S51" s="410"/>
      <c r="T51" s="410"/>
    </row>
    <row r="52" spans="1:20" x14ac:dyDescent="0.25">
      <c r="A52" s="83" t="s">
        <v>258</v>
      </c>
      <c r="B52" s="423" t="s">
        <v>578</v>
      </c>
      <c r="C52" s="193" t="s">
        <v>329</v>
      </c>
      <c r="D52" s="193" t="s">
        <v>133</v>
      </c>
      <c r="E52" s="412"/>
      <c r="F52" s="410"/>
      <c r="G52" s="410"/>
      <c r="H52" s="410"/>
      <c r="I52" s="410"/>
      <c r="J52" s="410"/>
      <c r="K52" s="410"/>
      <c r="L52" s="410"/>
      <c r="M52" s="410"/>
      <c r="N52" s="410"/>
      <c r="O52" s="410"/>
      <c r="P52" s="410"/>
      <c r="Q52" s="410"/>
      <c r="R52" s="410"/>
      <c r="S52" s="410"/>
      <c r="T52" s="410"/>
    </row>
    <row r="53" spans="1:20" x14ac:dyDescent="0.25">
      <c r="A53" s="83" t="s">
        <v>258</v>
      </c>
      <c r="B53" s="423" t="s">
        <v>575</v>
      </c>
      <c r="C53" s="193" t="s">
        <v>329</v>
      </c>
      <c r="D53" s="193" t="s">
        <v>133</v>
      </c>
      <c r="E53" s="412"/>
      <c r="F53" s="410"/>
      <c r="G53" s="410"/>
      <c r="H53" s="410"/>
      <c r="I53" s="410"/>
      <c r="J53" s="410"/>
      <c r="K53" s="410"/>
      <c r="L53" s="410"/>
      <c r="M53" s="410"/>
      <c r="N53" s="410"/>
      <c r="O53" s="410"/>
      <c r="P53" s="410"/>
      <c r="Q53" s="410"/>
      <c r="R53" s="410"/>
      <c r="S53" s="410"/>
      <c r="T53" s="410"/>
    </row>
    <row r="54" spans="1:20" x14ac:dyDescent="0.25">
      <c r="A54" s="83" t="s">
        <v>258</v>
      </c>
      <c r="B54" s="423" t="s">
        <v>577</v>
      </c>
      <c r="C54" s="193" t="s">
        <v>329</v>
      </c>
      <c r="D54" s="193" t="s">
        <v>133</v>
      </c>
      <c r="E54" s="412"/>
      <c r="F54" s="410"/>
      <c r="G54" s="410"/>
      <c r="H54" s="410"/>
      <c r="I54" s="410"/>
      <c r="J54" s="410"/>
      <c r="K54" s="410"/>
      <c r="L54" s="410"/>
      <c r="M54" s="410"/>
      <c r="N54" s="410"/>
      <c r="O54" s="410"/>
      <c r="P54" s="410"/>
      <c r="Q54" s="410"/>
      <c r="R54" s="410"/>
      <c r="S54" s="410"/>
      <c r="T54" s="410"/>
    </row>
    <row r="55" spans="1:20" ht="30" x14ac:dyDescent="0.25">
      <c r="A55" s="48" t="s">
        <v>258</v>
      </c>
      <c r="B55" s="423" t="s">
        <v>579</v>
      </c>
      <c r="C55" s="193" t="s">
        <v>329</v>
      </c>
      <c r="D55" s="193" t="s">
        <v>133</v>
      </c>
      <c r="E55" s="412"/>
      <c r="F55" s="410"/>
      <c r="G55" s="410"/>
      <c r="H55" s="410"/>
      <c r="I55" s="410"/>
      <c r="J55" s="410"/>
      <c r="K55" s="410"/>
      <c r="L55" s="410"/>
      <c r="M55" s="410"/>
      <c r="N55" s="410"/>
      <c r="O55" s="410"/>
      <c r="P55" s="410"/>
      <c r="Q55" s="410"/>
      <c r="R55" s="410"/>
      <c r="S55" s="410"/>
      <c r="T55" s="410"/>
    </row>
    <row r="56" spans="1:20" x14ac:dyDescent="0.25">
      <c r="A56" s="505" t="s">
        <v>280</v>
      </c>
      <c r="B56" s="506" t="s">
        <v>248</v>
      </c>
      <c r="C56" s="507"/>
      <c r="D56" s="508"/>
      <c r="E56" s="509"/>
      <c r="F56" s="509"/>
      <c r="G56" s="509"/>
      <c r="H56" s="509"/>
      <c r="I56" s="509"/>
      <c r="J56" s="509"/>
      <c r="K56" s="509"/>
      <c r="L56" s="509"/>
      <c r="M56" s="509"/>
      <c r="N56" s="509"/>
      <c r="O56" s="509"/>
      <c r="P56" s="509"/>
      <c r="Q56" s="509"/>
      <c r="R56" s="509"/>
      <c r="S56" s="410"/>
      <c r="T56" s="410"/>
    </row>
    <row r="57" spans="1:20" x14ac:dyDescent="0.25">
      <c r="A57" s="510" t="s">
        <v>280</v>
      </c>
      <c r="B57" s="138" t="s">
        <v>133</v>
      </c>
      <c r="C57" s="511"/>
      <c r="D57" s="509"/>
      <c r="E57" s="509"/>
      <c r="F57" s="509"/>
      <c r="G57" s="509"/>
      <c r="H57" s="509"/>
      <c r="I57" s="509"/>
      <c r="J57" s="509"/>
      <c r="K57" s="509"/>
      <c r="L57" s="509"/>
      <c r="M57" s="509"/>
      <c r="N57" s="509"/>
      <c r="O57" s="509"/>
      <c r="P57" s="509"/>
      <c r="Q57" s="509"/>
      <c r="R57" s="509"/>
      <c r="S57" s="410"/>
      <c r="T57" s="410"/>
    </row>
    <row r="58" spans="1:20" x14ac:dyDescent="0.25">
      <c r="A58" s="45" t="s">
        <v>282</v>
      </c>
      <c r="B58" s="65" t="s">
        <v>283</v>
      </c>
      <c r="C58" s="512" t="s">
        <v>284</v>
      </c>
      <c r="D58" s="512" t="s">
        <v>285</v>
      </c>
      <c r="E58" s="512" t="s">
        <v>286</v>
      </c>
      <c r="F58" s="65" t="s">
        <v>232</v>
      </c>
      <c r="G58" s="65" t="s">
        <v>233</v>
      </c>
      <c r="H58" s="512" t="s">
        <v>287</v>
      </c>
      <c r="I58" s="512" t="s">
        <v>288</v>
      </c>
      <c r="J58" s="512" t="s">
        <v>206</v>
      </c>
      <c r="K58" s="512" t="s">
        <v>289</v>
      </c>
      <c r="L58" s="512" t="s">
        <v>290</v>
      </c>
      <c r="M58" s="512" t="s">
        <v>291</v>
      </c>
      <c r="N58" s="512" t="s">
        <v>292</v>
      </c>
      <c r="O58" s="512" t="s">
        <v>112</v>
      </c>
      <c r="P58" s="512" t="s">
        <v>293</v>
      </c>
      <c r="Q58" s="512" t="s">
        <v>294</v>
      </c>
      <c r="R58" s="512" t="s">
        <v>295</v>
      </c>
      <c r="S58" s="512" t="s">
        <v>296</v>
      </c>
      <c r="T58" s="76" t="s">
        <v>216</v>
      </c>
    </row>
    <row r="59" spans="1:20" x14ac:dyDescent="0.25">
      <c r="A59" s="48" t="s">
        <v>282</v>
      </c>
      <c r="B59" s="44" t="s">
        <v>133</v>
      </c>
      <c r="C59" s="513" t="s">
        <v>133</v>
      </c>
      <c r="D59" s="513" t="s">
        <v>133</v>
      </c>
      <c r="E59" s="513" t="s">
        <v>133</v>
      </c>
      <c r="F59" s="193" t="s">
        <v>133</v>
      </c>
      <c r="G59" s="193" t="s">
        <v>133</v>
      </c>
      <c r="H59" s="513" t="s">
        <v>133</v>
      </c>
      <c r="I59" s="513" t="s">
        <v>133</v>
      </c>
      <c r="J59" s="513" t="s">
        <v>133</v>
      </c>
      <c r="K59" s="513" t="s">
        <v>133</v>
      </c>
      <c r="L59" s="513" t="s">
        <v>133</v>
      </c>
      <c r="M59" s="513" t="s">
        <v>133</v>
      </c>
      <c r="N59" s="513" t="s">
        <v>133</v>
      </c>
      <c r="O59" s="513" t="s">
        <v>133</v>
      </c>
      <c r="P59" s="513" t="s">
        <v>133</v>
      </c>
      <c r="Q59" s="513" t="s">
        <v>133</v>
      </c>
      <c r="R59" s="513" t="s">
        <v>133</v>
      </c>
      <c r="S59" s="513" t="s">
        <v>133</v>
      </c>
      <c r="T59" s="513" t="s">
        <v>133</v>
      </c>
    </row>
    <row r="60" spans="1:20" x14ac:dyDescent="0.25">
      <c r="A60" s="45" t="s">
        <v>297</v>
      </c>
      <c r="B60" s="414" t="s">
        <v>298</v>
      </c>
      <c r="C60" s="507"/>
      <c r="D60" s="410"/>
      <c r="E60" s="410"/>
      <c r="F60" s="410"/>
      <c r="G60" s="410"/>
      <c r="H60" s="410"/>
      <c r="I60" s="410"/>
      <c r="J60" s="410"/>
      <c r="K60" s="410"/>
      <c r="L60" s="410"/>
      <c r="M60" s="410"/>
      <c r="N60" s="410"/>
      <c r="O60" s="410"/>
      <c r="P60" s="410"/>
      <c r="Q60" s="410"/>
      <c r="R60" s="410"/>
      <c r="S60" s="410"/>
      <c r="T60" s="410"/>
    </row>
    <row r="61" spans="1:20" x14ac:dyDescent="0.25">
      <c r="A61" s="48" t="s">
        <v>297</v>
      </c>
      <c r="B61" s="415" t="s">
        <v>221</v>
      </c>
      <c r="C61" s="511"/>
      <c r="D61" s="410"/>
      <c r="E61" s="410"/>
      <c r="F61" s="410"/>
      <c r="G61" s="410"/>
      <c r="H61" s="410"/>
      <c r="I61" s="410"/>
      <c r="J61" s="410"/>
      <c r="K61" s="410"/>
      <c r="L61" s="410"/>
      <c r="M61" s="410"/>
      <c r="N61" s="410"/>
      <c r="O61" s="410"/>
      <c r="P61" s="410"/>
      <c r="Q61" s="410"/>
      <c r="R61" s="410"/>
      <c r="S61" s="410"/>
      <c r="T61" s="410"/>
    </row>
    <row r="62" spans="1:20" ht="25.5" x14ac:dyDescent="0.25">
      <c r="A62" s="45" t="s">
        <v>299</v>
      </c>
      <c r="B62" s="414" t="s">
        <v>289</v>
      </c>
      <c r="C62" s="416" t="s">
        <v>290</v>
      </c>
      <c r="D62" s="412"/>
      <c r="E62" s="410"/>
      <c r="F62" s="410"/>
      <c r="G62" s="410"/>
      <c r="H62" s="410"/>
      <c r="I62" s="410"/>
      <c r="J62" s="410"/>
      <c r="K62" s="410"/>
      <c r="L62" s="410"/>
      <c r="M62" s="410"/>
      <c r="N62" s="410"/>
      <c r="O62" s="410"/>
      <c r="P62" s="410"/>
      <c r="Q62" s="410"/>
      <c r="R62" s="410"/>
      <c r="S62" s="410"/>
      <c r="T62" s="410"/>
    </row>
    <row r="63" spans="1:20" ht="25.5" x14ac:dyDescent="0.25">
      <c r="A63" s="48" t="s">
        <v>299</v>
      </c>
      <c r="B63" s="415" t="s">
        <v>133</v>
      </c>
      <c r="C63" s="415" t="s">
        <v>133</v>
      </c>
      <c r="D63" s="412"/>
      <c r="E63" s="410"/>
      <c r="F63" s="410"/>
      <c r="G63" s="410"/>
      <c r="H63" s="410"/>
      <c r="I63" s="410"/>
      <c r="J63" s="410"/>
      <c r="K63" s="410"/>
      <c r="L63" s="410"/>
      <c r="M63" s="410"/>
      <c r="N63" s="410"/>
      <c r="O63" s="410"/>
      <c r="P63" s="410"/>
      <c r="Q63" s="410"/>
      <c r="R63" s="410"/>
      <c r="S63" s="410"/>
      <c r="T63" s="410"/>
    </row>
    <row r="64" spans="1:20" x14ac:dyDescent="0.25">
      <c r="A64" s="410"/>
      <c r="B64" s="422"/>
      <c r="C64" s="410"/>
      <c r="D64" s="410"/>
      <c r="E64" s="410"/>
      <c r="F64" s="410"/>
      <c r="G64" s="410"/>
      <c r="H64" s="410"/>
      <c r="I64" s="410"/>
      <c r="J64" s="410"/>
      <c r="K64" s="410"/>
      <c r="L64" s="410"/>
      <c r="M64" s="410"/>
      <c r="N64" s="410"/>
      <c r="O64" s="410"/>
      <c r="P64" s="410"/>
      <c r="Q64" s="410"/>
      <c r="R64" s="410"/>
      <c r="S64" s="410"/>
      <c r="T64" s="410"/>
    </row>
    <row r="65" spans="1:18" x14ac:dyDescent="0.25">
      <c r="A65" s="61" t="s">
        <v>229</v>
      </c>
      <c r="B65" s="441" t="s">
        <v>305</v>
      </c>
      <c r="C65" s="424"/>
      <c r="D65" s="425"/>
      <c r="E65" s="425"/>
      <c r="F65" s="425"/>
      <c r="G65" s="410"/>
      <c r="H65" s="410"/>
      <c r="I65" s="410"/>
      <c r="J65" s="410"/>
      <c r="K65" s="410"/>
      <c r="L65" s="410"/>
      <c r="M65" s="410"/>
      <c r="N65" s="410"/>
      <c r="O65" s="410"/>
      <c r="P65" s="410"/>
      <c r="Q65" s="410"/>
      <c r="R65" s="410"/>
    </row>
    <row r="66" spans="1:18" ht="22.5" x14ac:dyDescent="0.25">
      <c r="A66" s="45" t="s">
        <v>35</v>
      </c>
      <c r="B66" s="414" t="s">
        <v>230</v>
      </c>
      <c r="C66" s="416" t="s">
        <v>102</v>
      </c>
      <c r="D66" s="416" t="s">
        <v>103</v>
      </c>
      <c r="E66" s="416" t="s">
        <v>104</v>
      </c>
      <c r="F66" s="416" t="s">
        <v>231</v>
      </c>
      <c r="G66" s="65" t="s">
        <v>232</v>
      </c>
      <c r="H66" s="65" t="s">
        <v>233</v>
      </c>
      <c r="I66" s="410"/>
      <c r="J66" s="410"/>
      <c r="K66" s="410"/>
      <c r="L66" s="410"/>
      <c r="M66" s="410"/>
      <c r="N66" s="410"/>
      <c r="O66" s="410"/>
      <c r="P66" s="410"/>
      <c r="Q66" s="410"/>
      <c r="R66" s="410"/>
    </row>
    <row r="67" spans="1:18" ht="30" x14ac:dyDescent="0.25">
      <c r="A67" s="48" t="s">
        <v>35</v>
      </c>
      <c r="B67" s="415" t="s">
        <v>371</v>
      </c>
      <c r="C67" s="193" t="s">
        <v>372</v>
      </c>
      <c r="D67" s="193" t="s">
        <v>235</v>
      </c>
      <c r="E67" s="193" t="s">
        <v>373</v>
      </c>
      <c r="F67" s="193" t="s">
        <v>576</v>
      </c>
      <c r="G67" s="193" t="s">
        <v>133</v>
      </c>
      <c r="H67" s="193" t="s">
        <v>133</v>
      </c>
      <c r="I67" s="410"/>
      <c r="J67" s="410"/>
      <c r="K67" s="410"/>
      <c r="L67" s="410"/>
      <c r="M67" s="410"/>
      <c r="N67" s="410"/>
      <c r="O67" s="410"/>
      <c r="P67" s="410"/>
      <c r="Q67" s="410"/>
      <c r="R67" s="410"/>
    </row>
    <row r="68" spans="1:18" ht="22.5" x14ac:dyDescent="0.25">
      <c r="A68" s="500" t="s">
        <v>236</v>
      </c>
      <c r="B68" s="414" t="s">
        <v>237</v>
      </c>
      <c r="C68" s="416" t="s">
        <v>238</v>
      </c>
      <c r="D68" s="416" t="s">
        <v>239</v>
      </c>
      <c r="E68" s="497" t="s">
        <v>240</v>
      </c>
      <c r="F68" s="416" t="s">
        <v>241</v>
      </c>
      <c r="G68" s="416" t="s">
        <v>106</v>
      </c>
      <c r="H68" s="416" t="s">
        <v>107</v>
      </c>
      <c r="I68" s="416" t="s">
        <v>108</v>
      </c>
      <c r="J68" s="501" t="s">
        <v>242</v>
      </c>
      <c r="K68" s="65" t="s">
        <v>232</v>
      </c>
      <c r="L68" s="65" t="s">
        <v>233</v>
      </c>
      <c r="M68" s="410"/>
      <c r="N68" s="410"/>
      <c r="O68" s="410"/>
      <c r="P68" s="410"/>
      <c r="Q68" s="410"/>
      <c r="R68" s="410"/>
    </row>
    <row r="69" spans="1:18" x14ac:dyDescent="0.25">
      <c r="A69" s="502" t="s">
        <v>236</v>
      </c>
      <c r="B69" s="415" t="s">
        <v>255</v>
      </c>
      <c r="C69" s="193" t="s">
        <v>133</v>
      </c>
      <c r="D69" s="193" t="s">
        <v>133</v>
      </c>
      <c r="E69" s="204" t="s">
        <v>133</v>
      </c>
      <c r="F69" s="193" t="s">
        <v>367</v>
      </c>
      <c r="G69" s="193" t="s">
        <v>368</v>
      </c>
      <c r="H69" s="193" t="s">
        <v>303</v>
      </c>
      <c r="I69" s="193" t="s">
        <v>369</v>
      </c>
      <c r="J69" s="204" t="s">
        <v>133</v>
      </c>
      <c r="K69" s="193" t="s">
        <v>133</v>
      </c>
      <c r="L69" s="193" t="s">
        <v>133</v>
      </c>
      <c r="M69" s="410"/>
      <c r="N69" s="410"/>
      <c r="O69" s="410"/>
      <c r="P69" s="410"/>
      <c r="Q69" s="410"/>
      <c r="R69" s="410"/>
    </row>
    <row r="70" spans="1:18" ht="22.5" x14ac:dyDescent="0.25">
      <c r="A70" s="45" t="s">
        <v>246</v>
      </c>
      <c r="B70" s="414" t="s">
        <v>237</v>
      </c>
      <c r="C70" s="416" t="s">
        <v>238</v>
      </c>
      <c r="D70" s="416" t="s">
        <v>241</v>
      </c>
      <c r="E70" s="65" t="s">
        <v>232</v>
      </c>
      <c r="F70" s="65" t="s">
        <v>233</v>
      </c>
      <c r="G70" s="410"/>
      <c r="H70" s="410"/>
      <c r="I70" s="410"/>
      <c r="J70" s="410"/>
      <c r="K70" s="410"/>
      <c r="L70" s="410"/>
      <c r="M70" s="410"/>
      <c r="N70" s="410"/>
      <c r="O70" s="410"/>
      <c r="P70" s="410"/>
      <c r="Q70" s="410"/>
      <c r="R70" s="410"/>
    </row>
    <row r="71" spans="1:18" x14ac:dyDescent="0.25">
      <c r="A71" s="48" t="s">
        <v>246</v>
      </c>
      <c r="B71" s="415" t="s">
        <v>133</v>
      </c>
      <c r="C71" s="193" t="s">
        <v>133</v>
      </c>
      <c r="D71" s="193" t="s">
        <v>133</v>
      </c>
      <c r="E71" s="193" t="s">
        <v>133</v>
      </c>
      <c r="F71" s="193" t="s">
        <v>133</v>
      </c>
      <c r="G71" s="410"/>
      <c r="H71" s="410"/>
      <c r="I71" s="410"/>
      <c r="J71" s="410"/>
      <c r="K71" s="410"/>
      <c r="L71" s="410"/>
      <c r="M71" s="410"/>
      <c r="N71" s="410"/>
      <c r="O71" s="410"/>
      <c r="P71" s="410"/>
      <c r="Q71" s="410"/>
      <c r="R71" s="410"/>
    </row>
    <row r="72" spans="1:18" ht="22.5" x14ac:dyDescent="0.25">
      <c r="A72" s="45" t="s">
        <v>247</v>
      </c>
      <c r="B72" s="414" t="s">
        <v>248</v>
      </c>
      <c r="C72" s="416" t="s">
        <v>249</v>
      </c>
      <c r="D72" s="416" t="s">
        <v>250</v>
      </c>
      <c r="E72" s="416" t="s">
        <v>251</v>
      </c>
      <c r="F72" s="430" t="s">
        <v>252</v>
      </c>
      <c r="G72" s="189" t="s">
        <v>253</v>
      </c>
      <c r="H72" s="410"/>
      <c r="I72" s="410"/>
      <c r="J72" s="410"/>
      <c r="K72" s="410"/>
      <c r="L72" s="410"/>
      <c r="M72" s="410"/>
      <c r="N72" s="410"/>
      <c r="O72" s="410"/>
      <c r="P72" s="410"/>
      <c r="Q72" s="410"/>
      <c r="R72" s="410"/>
    </row>
    <row r="73" spans="1:18" x14ac:dyDescent="0.25">
      <c r="A73" s="83" t="s">
        <v>247</v>
      </c>
      <c r="B73" s="423" t="s">
        <v>575</v>
      </c>
      <c r="C73" s="193" t="s">
        <v>330</v>
      </c>
      <c r="D73" s="193" t="s">
        <v>576</v>
      </c>
      <c r="E73" s="193" t="s">
        <v>133</v>
      </c>
      <c r="F73" s="503">
        <v>2</v>
      </c>
      <c r="G73" s="193" t="s">
        <v>243</v>
      </c>
      <c r="H73" s="410"/>
      <c r="I73" s="410"/>
      <c r="J73" s="410"/>
      <c r="K73" s="410"/>
      <c r="L73" s="410"/>
      <c r="M73" s="410"/>
      <c r="N73" s="410"/>
      <c r="O73" s="410"/>
      <c r="P73" s="410"/>
      <c r="Q73" s="410"/>
      <c r="R73" s="410"/>
    </row>
    <row r="74" spans="1:18" x14ac:dyDescent="0.25">
      <c r="A74" s="48" t="s">
        <v>247</v>
      </c>
      <c r="B74" s="423" t="s">
        <v>577</v>
      </c>
      <c r="C74" s="193" t="s">
        <v>330</v>
      </c>
      <c r="D74" s="193" t="s">
        <v>576</v>
      </c>
      <c r="E74" s="193" t="s">
        <v>133</v>
      </c>
      <c r="F74" s="503">
        <v>1</v>
      </c>
      <c r="G74" s="193" t="s">
        <v>243</v>
      </c>
      <c r="H74" s="410"/>
      <c r="I74" s="410"/>
      <c r="J74" s="410"/>
      <c r="K74" s="410"/>
      <c r="L74" s="410"/>
      <c r="M74" s="410"/>
      <c r="N74" s="410"/>
      <c r="O74" s="410"/>
      <c r="P74" s="410"/>
      <c r="Q74" s="410"/>
      <c r="R74" s="410"/>
    </row>
    <row r="75" spans="1:18" ht="22.5" x14ac:dyDescent="0.25">
      <c r="A75" s="45" t="s">
        <v>258</v>
      </c>
      <c r="B75" s="414" t="s">
        <v>248</v>
      </c>
      <c r="C75" s="416" t="s">
        <v>249</v>
      </c>
      <c r="D75" s="416" t="s">
        <v>250</v>
      </c>
      <c r="E75" s="408"/>
      <c r="F75" s="409"/>
      <c r="G75" s="410"/>
      <c r="H75" s="410"/>
      <c r="I75" s="410"/>
      <c r="J75" s="410"/>
      <c r="K75" s="410"/>
      <c r="L75" s="410"/>
      <c r="M75" s="410"/>
      <c r="N75" s="410"/>
      <c r="O75" s="410"/>
      <c r="P75" s="410"/>
      <c r="Q75" s="410"/>
      <c r="R75" s="410"/>
    </row>
    <row r="76" spans="1:18" x14ac:dyDescent="0.25">
      <c r="A76" s="83" t="s">
        <v>258</v>
      </c>
      <c r="B76" s="423" t="s">
        <v>578</v>
      </c>
      <c r="C76" s="193" t="s">
        <v>329</v>
      </c>
      <c r="D76" s="193" t="s">
        <v>133</v>
      </c>
      <c r="E76" s="412"/>
      <c r="F76" s="410"/>
      <c r="G76" s="410"/>
      <c r="H76" s="410"/>
      <c r="I76" s="410"/>
      <c r="J76" s="410"/>
      <c r="K76" s="410"/>
      <c r="L76" s="410"/>
      <c r="M76" s="410"/>
      <c r="N76" s="410"/>
      <c r="O76" s="410"/>
      <c r="P76" s="410"/>
      <c r="Q76" s="410"/>
      <c r="R76" s="410"/>
    </row>
    <row r="77" spans="1:18" x14ac:dyDescent="0.25">
      <c r="A77" s="83" t="s">
        <v>258</v>
      </c>
      <c r="B77" s="423" t="s">
        <v>575</v>
      </c>
      <c r="C77" s="193" t="s">
        <v>329</v>
      </c>
      <c r="D77" s="193" t="s">
        <v>133</v>
      </c>
      <c r="E77" s="412"/>
      <c r="F77" s="410"/>
      <c r="G77" s="410"/>
      <c r="H77" s="410"/>
      <c r="I77" s="410"/>
      <c r="J77" s="410"/>
      <c r="K77" s="410"/>
      <c r="L77" s="410"/>
      <c r="M77" s="410"/>
      <c r="N77" s="410"/>
      <c r="O77" s="410"/>
      <c r="P77" s="410"/>
      <c r="Q77" s="410"/>
      <c r="R77" s="410"/>
    </row>
    <row r="78" spans="1:18" x14ac:dyDescent="0.25">
      <c r="A78" s="83" t="s">
        <v>258</v>
      </c>
      <c r="B78" s="423" t="s">
        <v>577</v>
      </c>
      <c r="C78" s="193" t="s">
        <v>329</v>
      </c>
      <c r="D78" s="193" t="s">
        <v>133</v>
      </c>
      <c r="E78" s="412"/>
      <c r="F78" s="410"/>
      <c r="G78" s="410"/>
      <c r="H78" s="410"/>
      <c r="I78" s="410"/>
      <c r="J78" s="410"/>
      <c r="K78" s="410"/>
      <c r="L78" s="410"/>
      <c r="M78" s="410"/>
      <c r="N78" s="410"/>
      <c r="O78" s="410"/>
      <c r="P78" s="410"/>
      <c r="Q78" s="410"/>
      <c r="R78" s="410"/>
    </row>
    <row r="79" spans="1:18" ht="30" x14ac:dyDescent="0.25">
      <c r="A79" s="48" t="s">
        <v>258</v>
      </c>
      <c r="B79" s="423" t="s">
        <v>579</v>
      </c>
      <c r="C79" s="193" t="s">
        <v>329</v>
      </c>
      <c r="D79" s="193" t="s">
        <v>133</v>
      </c>
      <c r="E79" s="412"/>
      <c r="F79" s="410"/>
      <c r="G79" s="410"/>
      <c r="H79" s="410"/>
      <c r="I79" s="410"/>
      <c r="J79" s="410"/>
      <c r="K79" s="410"/>
      <c r="L79" s="410"/>
      <c r="M79" s="410"/>
      <c r="N79" s="410"/>
      <c r="O79" s="410"/>
      <c r="P79" s="410"/>
      <c r="Q79" s="410"/>
      <c r="R79" s="410"/>
    </row>
    <row r="80" spans="1:18" x14ac:dyDescent="0.25">
      <c r="A80" s="505" t="s">
        <v>280</v>
      </c>
      <c r="B80" s="506" t="s">
        <v>248</v>
      </c>
      <c r="C80" s="507"/>
      <c r="D80" s="508"/>
      <c r="E80" s="509"/>
      <c r="F80" s="509"/>
      <c r="G80" s="509"/>
      <c r="H80" s="509"/>
      <c r="I80" s="509"/>
      <c r="J80" s="509"/>
      <c r="K80" s="509"/>
      <c r="L80" s="509"/>
      <c r="M80" s="509"/>
      <c r="N80" s="509"/>
      <c r="O80" s="509"/>
      <c r="P80" s="509"/>
      <c r="Q80" s="509"/>
      <c r="R80" s="509"/>
    </row>
    <row r="81" spans="1:20" x14ac:dyDescent="0.25">
      <c r="A81" s="510" t="s">
        <v>280</v>
      </c>
      <c r="B81" s="138" t="s">
        <v>133</v>
      </c>
      <c r="C81" s="511"/>
      <c r="D81" s="509"/>
      <c r="E81" s="509"/>
      <c r="F81" s="509"/>
      <c r="G81" s="509"/>
      <c r="H81" s="509"/>
      <c r="I81" s="509"/>
      <c r="J81" s="509"/>
      <c r="K81" s="509"/>
      <c r="L81" s="509"/>
      <c r="M81" s="509"/>
      <c r="N81" s="509"/>
      <c r="O81" s="509"/>
      <c r="P81" s="509"/>
      <c r="Q81" s="509"/>
      <c r="R81" s="509"/>
      <c r="S81" s="410"/>
      <c r="T81" s="410"/>
    </row>
    <row r="82" spans="1:20" x14ac:dyDescent="0.25">
      <c r="A82" s="45" t="s">
        <v>282</v>
      </c>
      <c r="B82" s="65" t="s">
        <v>283</v>
      </c>
      <c r="C82" s="512" t="s">
        <v>284</v>
      </c>
      <c r="D82" s="512" t="s">
        <v>285</v>
      </c>
      <c r="E82" s="512" t="s">
        <v>286</v>
      </c>
      <c r="F82" s="65" t="s">
        <v>232</v>
      </c>
      <c r="G82" s="65" t="s">
        <v>233</v>
      </c>
      <c r="H82" s="512" t="s">
        <v>287</v>
      </c>
      <c r="I82" s="512" t="s">
        <v>288</v>
      </c>
      <c r="J82" s="512" t="s">
        <v>206</v>
      </c>
      <c r="K82" s="512" t="s">
        <v>289</v>
      </c>
      <c r="L82" s="512" t="s">
        <v>290</v>
      </c>
      <c r="M82" s="512" t="s">
        <v>291</v>
      </c>
      <c r="N82" s="512" t="s">
        <v>292</v>
      </c>
      <c r="O82" s="512" t="s">
        <v>112</v>
      </c>
      <c r="P82" s="512" t="s">
        <v>293</v>
      </c>
      <c r="Q82" s="512" t="s">
        <v>294</v>
      </c>
      <c r="R82" s="512" t="s">
        <v>295</v>
      </c>
      <c r="S82" s="512" t="s">
        <v>296</v>
      </c>
      <c r="T82" s="76" t="s">
        <v>216</v>
      </c>
    </row>
    <row r="83" spans="1:20" x14ac:dyDescent="0.25">
      <c r="A83" s="48" t="s">
        <v>282</v>
      </c>
      <c r="B83" s="44" t="s">
        <v>133</v>
      </c>
      <c r="C83" s="513" t="s">
        <v>133</v>
      </c>
      <c r="D83" s="513" t="s">
        <v>133</v>
      </c>
      <c r="E83" s="513" t="s">
        <v>133</v>
      </c>
      <c r="F83" s="193" t="s">
        <v>133</v>
      </c>
      <c r="G83" s="193" t="s">
        <v>133</v>
      </c>
      <c r="H83" s="513" t="s">
        <v>133</v>
      </c>
      <c r="I83" s="513" t="s">
        <v>133</v>
      </c>
      <c r="J83" s="513" t="s">
        <v>133</v>
      </c>
      <c r="K83" s="513" t="s">
        <v>133</v>
      </c>
      <c r="L83" s="513" t="s">
        <v>133</v>
      </c>
      <c r="M83" s="513" t="s">
        <v>133</v>
      </c>
      <c r="N83" s="513" t="s">
        <v>133</v>
      </c>
      <c r="O83" s="513" t="s">
        <v>133</v>
      </c>
      <c r="P83" s="513" t="s">
        <v>133</v>
      </c>
      <c r="Q83" s="513" t="s">
        <v>133</v>
      </c>
      <c r="R83" s="513" t="s">
        <v>133</v>
      </c>
      <c r="S83" s="513" t="s">
        <v>133</v>
      </c>
      <c r="T83" s="513" t="s">
        <v>133</v>
      </c>
    </row>
    <row r="84" spans="1:20" x14ac:dyDescent="0.25">
      <c r="A84" s="45" t="s">
        <v>297</v>
      </c>
      <c r="B84" s="414" t="s">
        <v>298</v>
      </c>
      <c r="C84" s="507"/>
      <c r="D84" s="410"/>
      <c r="E84" s="410"/>
      <c r="F84" s="410"/>
      <c r="G84" s="410"/>
      <c r="H84" s="410"/>
      <c r="I84" s="410"/>
      <c r="J84" s="410"/>
      <c r="K84" s="410"/>
      <c r="L84" s="410"/>
      <c r="M84" s="410"/>
      <c r="N84" s="410"/>
      <c r="O84" s="410"/>
      <c r="P84" s="410"/>
      <c r="Q84" s="410"/>
      <c r="R84" s="410"/>
      <c r="S84" s="410"/>
      <c r="T84" s="410"/>
    </row>
    <row r="85" spans="1:20" x14ac:dyDescent="0.25">
      <c r="A85" s="48" t="s">
        <v>297</v>
      </c>
      <c r="B85" s="415" t="s">
        <v>221</v>
      </c>
      <c r="C85" s="511"/>
      <c r="D85" s="410"/>
      <c r="E85" s="410"/>
      <c r="F85" s="410"/>
      <c r="G85" s="410"/>
      <c r="H85" s="410"/>
      <c r="I85" s="410"/>
      <c r="J85" s="410"/>
      <c r="K85" s="410"/>
      <c r="L85" s="410"/>
      <c r="M85" s="410"/>
      <c r="N85" s="410"/>
      <c r="O85" s="410"/>
      <c r="P85" s="410"/>
      <c r="Q85" s="410"/>
      <c r="R85" s="410"/>
      <c r="S85" s="410"/>
      <c r="T85" s="410"/>
    </row>
    <row r="86" spans="1:20" ht="25.5" x14ac:dyDescent="0.25">
      <c r="A86" s="45" t="s">
        <v>299</v>
      </c>
      <c r="B86" s="414" t="s">
        <v>289</v>
      </c>
      <c r="C86" s="416" t="s">
        <v>290</v>
      </c>
      <c r="D86" s="412"/>
      <c r="E86" s="410"/>
      <c r="F86" s="410"/>
      <c r="G86" s="410"/>
      <c r="H86" s="410"/>
      <c r="I86" s="410"/>
      <c r="J86" s="410"/>
      <c r="K86" s="410"/>
      <c r="L86" s="410"/>
      <c r="M86" s="410"/>
      <c r="N86" s="410"/>
      <c r="O86" s="410"/>
      <c r="P86" s="410"/>
      <c r="Q86" s="410"/>
      <c r="R86" s="410"/>
      <c r="S86" s="410"/>
      <c r="T86" s="410"/>
    </row>
    <row r="87" spans="1:20" ht="25.5" x14ac:dyDescent="0.25">
      <c r="A87" s="48" t="s">
        <v>299</v>
      </c>
      <c r="B87" s="415" t="s">
        <v>133</v>
      </c>
      <c r="C87" s="193" t="s">
        <v>133</v>
      </c>
      <c r="D87" s="412"/>
      <c r="E87" s="410"/>
      <c r="F87" s="410"/>
      <c r="G87" s="410"/>
      <c r="H87" s="410"/>
      <c r="I87" s="410"/>
      <c r="J87" s="410"/>
      <c r="K87" s="410"/>
      <c r="L87" s="410"/>
      <c r="M87" s="410"/>
      <c r="N87" s="410"/>
      <c r="O87" s="410"/>
      <c r="P87" s="410"/>
      <c r="Q87" s="410"/>
      <c r="R87" s="410"/>
      <c r="S87" s="410"/>
      <c r="T87" s="410"/>
    </row>
  </sheetData>
  <sheetProtection algorithmName="SHA-512" hashValue="Uo7Ybm9i/G5P/rGSDEv5Ti+mhy+nVgo3gSB6J09Z+5vU6+mcM4QNqUEOrpbcEAG1ElGRo+jHogZPslqNICsgmw==" saltValue="mL529/Us67ajuP7XkntD2w==" spinCount="100000" sheet="1" objects="1" scenarios="1"/>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72B14-B10E-471A-B89C-DC7DD8B07518}">
  <dimension ref="A1:U62"/>
  <sheetViews>
    <sheetView zoomScale="85" zoomScaleNormal="85" workbookViewId="0">
      <selection activeCell="C39" sqref="C39"/>
    </sheetView>
  </sheetViews>
  <sheetFormatPr defaultColWidth="20.7109375" defaultRowHeight="12.75" x14ac:dyDescent="0.2"/>
  <cols>
    <col min="1" max="1" width="20.7109375" style="456"/>
    <col min="2" max="2" width="40.7109375" style="456" customWidth="1"/>
    <col min="3" max="16384" width="20.7109375" style="456"/>
  </cols>
  <sheetData>
    <row r="1" spans="1:9" s="451" customFormat="1" ht="15" x14ac:dyDescent="0.2">
      <c r="A1" s="446" t="s">
        <v>196</v>
      </c>
      <c r="B1" s="447" t="s">
        <v>580</v>
      </c>
      <c r="C1" s="448"/>
      <c r="D1" s="449"/>
      <c r="E1" s="551"/>
    </row>
    <row r="2" spans="1:9" ht="15" x14ac:dyDescent="0.2">
      <c r="A2" s="452" t="s">
        <v>198</v>
      </c>
      <c r="B2" s="453" t="s">
        <v>581</v>
      </c>
      <c r="C2" s="454"/>
      <c r="D2" s="455"/>
    </row>
    <row r="3" spans="1:9" ht="15" x14ac:dyDescent="0.2">
      <c r="A3" s="457" t="s">
        <v>199</v>
      </c>
      <c r="B3" s="453" t="s">
        <v>581</v>
      </c>
      <c r="C3" s="450"/>
    </row>
    <row r="4" spans="1:9" ht="15" customHeight="1" x14ac:dyDescent="0.2">
      <c r="A4" s="458" t="s">
        <v>200</v>
      </c>
      <c r="B4" s="459" t="s">
        <v>201</v>
      </c>
      <c r="C4" s="450"/>
    </row>
    <row r="5" spans="1:9" ht="15" customHeight="1" x14ac:dyDescent="0.2">
      <c r="A5" s="460" t="s">
        <v>200</v>
      </c>
      <c r="B5" s="465" t="s">
        <v>133</v>
      </c>
      <c r="C5" s="450"/>
    </row>
    <row r="6" spans="1:9" x14ac:dyDescent="0.2">
      <c r="A6" s="461" t="s">
        <v>205</v>
      </c>
      <c r="B6" s="459" t="s">
        <v>206</v>
      </c>
      <c r="C6" s="450"/>
    </row>
    <row r="7" spans="1:9" ht="15" x14ac:dyDescent="0.2">
      <c r="A7" s="460" t="s">
        <v>205</v>
      </c>
      <c r="B7" s="41" t="s">
        <v>207</v>
      </c>
      <c r="C7" s="450"/>
    </row>
    <row r="8" spans="1:9" ht="25.5" x14ac:dyDescent="0.2">
      <c r="A8" s="461" t="s">
        <v>208</v>
      </c>
      <c r="B8" s="459" t="s">
        <v>209</v>
      </c>
      <c r="C8" s="450"/>
    </row>
    <row r="9" spans="1:9" ht="25.5" x14ac:dyDescent="0.2">
      <c r="A9" s="460" t="s">
        <v>208</v>
      </c>
      <c r="B9" s="465" t="s">
        <v>133</v>
      </c>
      <c r="C9" s="450"/>
    </row>
    <row r="10" spans="1:9" ht="13.5" x14ac:dyDescent="0.2">
      <c r="A10" s="537" t="s">
        <v>210</v>
      </c>
      <c r="B10" s="463" t="s">
        <v>211</v>
      </c>
      <c r="C10" s="450"/>
      <c r="I10" s="552"/>
    </row>
    <row r="11" spans="1:9" ht="15" x14ac:dyDescent="0.2">
      <c r="A11" s="545" t="s">
        <v>210</v>
      </c>
      <c r="B11" s="471" t="s">
        <v>133</v>
      </c>
      <c r="C11" s="450"/>
    </row>
    <row r="12" spans="1:9" x14ac:dyDescent="0.2">
      <c r="A12" s="458" t="s">
        <v>212</v>
      </c>
      <c r="B12" s="463" t="s">
        <v>213</v>
      </c>
      <c r="C12" s="464" t="s">
        <v>214</v>
      </c>
      <c r="D12" s="553" t="s">
        <v>215</v>
      </c>
      <c r="E12" s="464" t="s">
        <v>216</v>
      </c>
      <c r="F12" s="547" t="s">
        <v>217</v>
      </c>
      <c r="G12" s="464" t="s">
        <v>218</v>
      </c>
      <c r="H12" s="548" t="s">
        <v>219</v>
      </c>
      <c r="I12" s="548" t="s">
        <v>220</v>
      </c>
    </row>
    <row r="13" spans="1:9" ht="15" x14ac:dyDescent="0.2">
      <c r="A13" s="460" t="s">
        <v>212</v>
      </c>
      <c r="B13" s="471" t="s">
        <v>324</v>
      </c>
      <c r="C13" s="465" t="s">
        <v>221</v>
      </c>
      <c r="D13" s="554" t="s">
        <v>207</v>
      </c>
      <c r="E13" s="465">
        <v>1</v>
      </c>
      <c r="F13" s="465" t="s">
        <v>222</v>
      </c>
      <c r="G13" s="465">
        <v>1</v>
      </c>
      <c r="H13" s="465" t="s">
        <v>133</v>
      </c>
      <c r="I13" s="465" t="s">
        <v>268</v>
      </c>
    </row>
    <row r="14" spans="1:9" ht="22.5" x14ac:dyDescent="0.2">
      <c r="A14" s="458" t="s">
        <v>224</v>
      </c>
      <c r="B14" s="463" t="s">
        <v>225</v>
      </c>
      <c r="C14" s="464" t="s">
        <v>226</v>
      </c>
      <c r="D14" s="464" t="s">
        <v>227</v>
      </c>
      <c r="E14" s="464" t="s">
        <v>228</v>
      </c>
      <c r="F14" s="464" t="s">
        <v>200</v>
      </c>
    </row>
    <row r="15" spans="1:9" ht="15" x14ac:dyDescent="0.2">
      <c r="A15" s="466" t="s">
        <v>224</v>
      </c>
      <c r="B15" s="465" t="s">
        <v>133</v>
      </c>
      <c r="C15" s="465" t="s">
        <v>133</v>
      </c>
      <c r="D15" s="465" t="s">
        <v>133</v>
      </c>
      <c r="E15" s="465" t="s">
        <v>133</v>
      </c>
      <c r="F15" s="538" t="s">
        <v>133</v>
      </c>
    </row>
    <row r="16" spans="1:9" x14ac:dyDescent="0.2">
      <c r="B16" s="467"/>
      <c r="C16" s="455"/>
      <c r="D16" s="455"/>
    </row>
    <row r="17" spans="1:18" ht="15" x14ac:dyDescent="0.2">
      <c r="A17" s="549" t="s">
        <v>229</v>
      </c>
      <c r="B17" s="468" t="s">
        <v>87</v>
      </c>
      <c r="C17" s="469"/>
      <c r="D17" s="470"/>
      <c r="E17" s="470"/>
      <c r="F17" s="470"/>
    </row>
    <row r="18" spans="1:18" ht="22.5" x14ac:dyDescent="0.2">
      <c r="A18" s="537" t="s">
        <v>35</v>
      </c>
      <c r="B18" s="463" t="s">
        <v>230</v>
      </c>
      <c r="C18" s="464" t="s">
        <v>102</v>
      </c>
      <c r="D18" s="464" t="s">
        <v>103</v>
      </c>
      <c r="E18" s="464" t="s">
        <v>104</v>
      </c>
      <c r="F18" s="464" t="s">
        <v>231</v>
      </c>
      <c r="G18" s="65" t="s">
        <v>232</v>
      </c>
      <c r="H18" s="65" t="s">
        <v>233</v>
      </c>
    </row>
    <row r="19" spans="1:18" ht="30" x14ac:dyDescent="0.2">
      <c r="A19" s="545" t="s">
        <v>35</v>
      </c>
      <c r="B19" s="471" t="s">
        <v>328</v>
      </c>
      <c r="C19" s="465" t="s">
        <v>412</v>
      </c>
      <c r="D19" s="465" t="s">
        <v>412</v>
      </c>
      <c r="E19" s="465" t="s">
        <v>460</v>
      </c>
      <c r="F19" s="561" t="s">
        <v>133</v>
      </c>
      <c r="G19" s="465" t="s">
        <v>133</v>
      </c>
      <c r="H19" s="465" t="s">
        <v>133</v>
      </c>
    </row>
    <row r="20" spans="1:18" ht="22.5" x14ac:dyDescent="0.2">
      <c r="A20" s="541" t="s">
        <v>236</v>
      </c>
      <c r="B20" s="463" t="s">
        <v>237</v>
      </c>
      <c r="C20" s="464" t="s">
        <v>238</v>
      </c>
      <c r="D20" s="464" t="s">
        <v>239</v>
      </c>
      <c r="E20" s="547" t="s">
        <v>240</v>
      </c>
      <c r="F20" s="464" t="s">
        <v>241</v>
      </c>
      <c r="G20" s="464" t="s">
        <v>106</v>
      </c>
      <c r="H20" s="464" t="s">
        <v>107</v>
      </c>
      <c r="I20" s="464" t="s">
        <v>108</v>
      </c>
      <c r="J20" s="539" t="s">
        <v>242</v>
      </c>
      <c r="K20" s="65" t="s">
        <v>232</v>
      </c>
      <c r="L20" s="65" t="s">
        <v>233</v>
      </c>
    </row>
    <row r="21" spans="1:18" ht="15" x14ac:dyDescent="0.2">
      <c r="A21" s="542" t="s">
        <v>236</v>
      </c>
      <c r="B21" s="473" t="s">
        <v>133</v>
      </c>
      <c r="C21" s="538" t="s">
        <v>133</v>
      </c>
      <c r="D21" s="538" t="s">
        <v>133</v>
      </c>
      <c r="E21" s="540" t="s">
        <v>133</v>
      </c>
      <c r="F21" s="538" t="s">
        <v>133</v>
      </c>
      <c r="G21" s="538" t="s">
        <v>133</v>
      </c>
      <c r="H21" s="538" t="s">
        <v>133</v>
      </c>
      <c r="I21" s="538" t="s">
        <v>133</v>
      </c>
      <c r="J21" s="540" t="s">
        <v>133</v>
      </c>
      <c r="K21" s="465" t="s">
        <v>133</v>
      </c>
      <c r="L21" s="465" t="s">
        <v>133</v>
      </c>
    </row>
    <row r="22" spans="1:18" ht="22.5" x14ac:dyDescent="0.2">
      <c r="A22" s="458" t="s">
        <v>246</v>
      </c>
      <c r="B22" s="463" t="s">
        <v>237</v>
      </c>
      <c r="C22" s="464" t="s">
        <v>238</v>
      </c>
      <c r="D22" s="464" t="s">
        <v>241</v>
      </c>
      <c r="E22" s="65" t="s">
        <v>232</v>
      </c>
      <c r="F22" s="65" t="s">
        <v>233</v>
      </c>
    </row>
    <row r="23" spans="1:18" ht="15" x14ac:dyDescent="0.2">
      <c r="A23" s="460" t="s">
        <v>246</v>
      </c>
      <c r="B23" s="471" t="s">
        <v>133</v>
      </c>
      <c r="C23" s="538" t="s">
        <v>133</v>
      </c>
      <c r="D23" s="538" t="s">
        <v>133</v>
      </c>
      <c r="E23" s="465" t="s">
        <v>133</v>
      </c>
      <c r="F23" s="465" t="s">
        <v>133</v>
      </c>
    </row>
    <row r="24" spans="1:18" ht="22.5" x14ac:dyDescent="0.2">
      <c r="A24" s="458" t="s">
        <v>247</v>
      </c>
      <c r="B24" s="463" t="s">
        <v>248</v>
      </c>
      <c r="C24" s="464" t="s">
        <v>249</v>
      </c>
      <c r="D24" s="464" t="s">
        <v>250</v>
      </c>
      <c r="E24" s="464" t="s">
        <v>251</v>
      </c>
      <c r="F24" s="476" t="s">
        <v>252</v>
      </c>
      <c r="G24" s="477" t="s">
        <v>253</v>
      </c>
    </row>
    <row r="25" spans="1:18" ht="15" x14ac:dyDescent="0.2">
      <c r="A25" s="550" t="s">
        <v>247</v>
      </c>
      <c r="B25" s="468" t="s">
        <v>582</v>
      </c>
      <c r="C25" s="465" t="s">
        <v>412</v>
      </c>
      <c r="D25" s="465" t="s">
        <v>133</v>
      </c>
      <c r="E25" s="465" t="s">
        <v>133</v>
      </c>
      <c r="F25" s="465">
        <v>0.5</v>
      </c>
      <c r="G25" s="465" t="s">
        <v>243</v>
      </c>
    </row>
    <row r="26" spans="1:18" ht="15" x14ac:dyDescent="0.2">
      <c r="A26" s="550" t="s">
        <v>247</v>
      </c>
      <c r="B26" s="468" t="s">
        <v>489</v>
      </c>
      <c r="C26" s="465" t="s">
        <v>412</v>
      </c>
      <c r="D26" s="465" t="s">
        <v>268</v>
      </c>
      <c r="E26" s="465" t="s">
        <v>133</v>
      </c>
      <c r="F26" s="465">
        <v>0.5</v>
      </c>
      <c r="G26" s="465" t="s">
        <v>243</v>
      </c>
    </row>
    <row r="27" spans="1:18" ht="22.5" x14ac:dyDescent="0.2">
      <c r="A27" s="537" t="s">
        <v>258</v>
      </c>
      <c r="B27" s="463" t="s">
        <v>248</v>
      </c>
      <c r="C27" s="464" t="s">
        <v>249</v>
      </c>
      <c r="D27" s="464" t="s">
        <v>250</v>
      </c>
      <c r="E27" s="454"/>
      <c r="F27" s="455"/>
    </row>
    <row r="28" spans="1:18" ht="15" x14ac:dyDescent="0.2">
      <c r="A28" s="550" t="s">
        <v>258</v>
      </c>
      <c r="B28" s="468" t="s">
        <v>582</v>
      </c>
      <c r="C28" s="465" t="s">
        <v>328</v>
      </c>
      <c r="D28" s="465" t="s">
        <v>133</v>
      </c>
      <c r="E28" s="450"/>
    </row>
    <row r="29" spans="1:18" ht="15" x14ac:dyDescent="0.2">
      <c r="A29" s="550" t="s">
        <v>258</v>
      </c>
      <c r="B29" s="468" t="s">
        <v>489</v>
      </c>
      <c r="C29" s="465" t="s">
        <v>328</v>
      </c>
      <c r="D29" s="465" t="s">
        <v>133</v>
      </c>
      <c r="E29" s="450"/>
    </row>
    <row r="30" spans="1:18" ht="15" x14ac:dyDescent="0.2">
      <c r="A30" s="550" t="s">
        <v>258</v>
      </c>
      <c r="B30" s="468" t="s">
        <v>583</v>
      </c>
      <c r="C30" s="465" t="s">
        <v>328</v>
      </c>
      <c r="D30" s="465" t="s">
        <v>504</v>
      </c>
      <c r="E30" s="450"/>
    </row>
    <row r="31" spans="1:18" x14ac:dyDescent="0.2">
      <c r="A31" s="541" t="s">
        <v>280</v>
      </c>
      <c r="B31" s="555" t="s">
        <v>248</v>
      </c>
      <c r="C31" s="556"/>
      <c r="D31" s="557"/>
      <c r="E31" s="558"/>
      <c r="F31" s="558"/>
      <c r="G31" s="558"/>
      <c r="H31" s="558"/>
      <c r="I31" s="558"/>
      <c r="J31" s="558"/>
      <c r="K31" s="558"/>
      <c r="L31" s="558"/>
      <c r="M31" s="558"/>
      <c r="N31" s="558"/>
      <c r="O31" s="558"/>
      <c r="P31" s="558"/>
      <c r="Q31" s="558"/>
      <c r="R31" s="558"/>
    </row>
    <row r="32" spans="1:18" ht="15" x14ac:dyDescent="0.2">
      <c r="A32" s="559" t="s">
        <v>280</v>
      </c>
      <c r="B32" s="138" t="s">
        <v>133</v>
      </c>
      <c r="C32" s="560"/>
      <c r="D32" s="558"/>
      <c r="E32" s="558"/>
      <c r="F32" s="558"/>
      <c r="G32" s="558"/>
      <c r="H32" s="558"/>
      <c r="I32" s="558"/>
      <c r="J32" s="558"/>
      <c r="K32" s="558"/>
      <c r="L32" s="558"/>
      <c r="M32" s="558"/>
      <c r="N32" s="558"/>
      <c r="O32" s="558"/>
      <c r="P32" s="558"/>
      <c r="Q32" s="558"/>
      <c r="R32" s="558"/>
    </row>
    <row r="33" spans="1:21" x14ac:dyDescent="0.2">
      <c r="A33" s="537" t="s">
        <v>282</v>
      </c>
      <c r="B33" s="65" t="s">
        <v>283</v>
      </c>
      <c r="C33" s="543" t="s">
        <v>284</v>
      </c>
      <c r="D33" s="543" t="s">
        <v>285</v>
      </c>
      <c r="E33" s="543" t="s">
        <v>286</v>
      </c>
      <c r="F33" s="65" t="s">
        <v>232</v>
      </c>
      <c r="G33" s="65" t="s">
        <v>233</v>
      </c>
      <c r="H33" s="543" t="s">
        <v>287</v>
      </c>
      <c r="I33" s="543" t="s">
        <v>288</v>
      </c>
      <c r="J33" s="543" t="s">
        <v>206</v>
      </c>
      <c r="K33" s="543" t="s">
        <v>289</v>
      </c>
      <c r="L33" s="543" t="s">
        <v>290</v>
      </c>
      <c r="M33" s="543" t="s">
        <v>291</v>
      </c>
      <c r="N33" s="543" t="s">
        <v>292</v>
      </c>
      <c r="O33" s="543" t="s">
        <v>112</v>
      </c>
      <c r="P33" s="543" t="s">
        <v>293</v>
      </c>
      <c r="Q33" s="543" t="s">
        <v>294</v>
      </c>
      <c r="R33" s="543" t="s">
        <v>295</v>
      </c>
      <c r="S33" s="543" t="s">
        <v>296</v>
      </c>
      <c r="T33" s="76" t="s">
        <v>216</v>
      </c>
      <c r="U33" s="544"/>
    </row>
    <row r="34" spans="1:21" ht="15" x14ac:dyDescent="0.2">
      <c r="A34" s="545" t="s">
        <v>282</v>
      </c>
      <c r="B34" s="44" t="s">
        <v>133</v>
      </c>
      <c r="C34" s="546" t="s">
        <v>133</v>
      </c>
      <c r="D34" s="546" t="s">
        <v>133</v>
      </c>
      <c r="E34" s="546" t="s">
        <v>133</v>
      </c>
      <c r="F34" s="465" t="s">
        <v>133</v>
      </c>
      <c r="G34" s="465" t="s">
        <v>133</v>
      </c>
      <c r="H34" s="546" t="s">
        <v>133</v>
      </c>
      <c r="I34" s="546" t="s">
        <v>133</v>
      </c>
      <c r="J34" s="546" t="s">
        <v>133</v>
      </c>
      <c r="K34" s="546" t="s">
        <v>133</v>
      </c>
      <c r="L34" s="546" t="s">
        <v>133</v>
      </c>
      <c r="M34" s="546" t="s">
        <v>133</v>
      </c>
      <c r="N34" s="546" t="s">
        <v>133</v>
      </c>
      <c r="O34" s="546" t="s">
        <v>133</v>
      </c>
      <c r="P34" s="546" t="s">
        <v>133</v>
      </c>
      <c r="Q34" s="546" t="s">
        <v>133</v>
      </c>
      <c r="R34" s="546" t="s">
        <v>133</v>
      </c>
      <c r="S34" s="546" t="s">
        <v>133</v>
      </c>
      <c r="T34" s="546" t="s">
        <v>133</v>
      </c>
      <c r="U34" s="544"/>
    </row>
    <row r="35" spans="1:21" x14ac:dyDescent="0.2">
      <c r="A35" s="537" t="s">
        <v>297</v>
      </c>
      <c r="B35" s="463" t="s">
        <v>298</v>
      </c>
      <c r="C35" s="556"/>
    </row>
    <row r="36" spans="1:21" ht="15" x14ac:dyDescent="0.2">
      <c r="A36" s="545" t="s">
        <v>297</v>
      </c>
      <c r="B36" s="471" t="s">
        <v>221</v>
      </c>
      <c r="C36" s="560"/>
    </row>
    <row r="37" spans="1:21" ht="25.5" x14ac:dyDescent="0.2">
      <c r="A37" s="537" t="s">
        <v>299</v>
      </c>
      <c r="B37" s="463" t="s">
        <v>289</v>
      </c>
      <c r="C37" s="464" t="s">
        <v>290</v>
      </c>
      <c r="D37" s="450"/>
    </row>
    <row r="38" spans="1:21" ht="25.5" x14ac:dyDescent="0.2">
      <c r="A38" s="545" t="s">
        <v>299</v>
      </c>
      <c r="B38" s="471" t="s">
        <v>133</v>
      </c>
      <c r="C38" s="538" t="s">
        <v>133</v>
      </c>
      <c r="D38" s="450"/>
    </row>
    <row r="39" spans="1:21" x14ac:dyDescent="0.2">
      <c r="B39" s="532"/>
    </row>
    <row r="40" spans="1:21" ht="15" x14ac:dyDescent="0.2">
      <c r="A40" s="549" t="s">
        <v>229</v>
      </c>
      <c r="B40" s="536" t="s">
        <v>89</v>
      </c>
      <c r="C40" s="531"/>
      <c r="D40" s="530"/>
      <c r="E40" s="530"/>
      <c r="F40" s="530"/>
    </row>
    <row r="41" spans="1:21" ht="22.5" x14ac:dyDescent="0.2">
      <c r="A41" s="537" t="s">
        <v>35</v>
      </c>
      <c r="B41" s="534" t="s">
        <v>230</v>
      </c>
      <c r="C41" s="533" t="s">
        <v>102</v>
      </c>
      <c r="D41" s="533" t="s">
        <v>103</v>
      </c>
      <c r="E41" s="533" t="s">
        <v>104</v>
      </c>
      <c r="F41" s="533" t="s">
        <v>231</v>
      </c>
      <c r="G41" s="65" t="s">
        <v>232</v>
      </c>
      <c r="H41" s="65" t="s">
        <v>233</v>
      </c>
    </row>
    <row r="42" spans="1:21" ht="15" x14ac:dyDescent="0.2">
      <c r="A42" s="545" t="s">
        <v>35</v>
      </c>
      <c r="B42" s="529" t="s">
        <v>493</v>
      </c>
      <c r="C42" s="529" t="s">
        <v>374</v>
      </c>
      <c r="D42" s="529" t="s">
        <v>382</v>
      </c>
      <c r="E42" s="529" t="s">
        <v>494</v>
      </c>
      <c r="F42" s="561" t="s">
        <v>133</v>
      </c>
      <c r="G42" s="465" t="s">
        <v>133</v>
      </c>
      <c r="H42" s="465" t="s">
        <v>133</v>
      </c>
    </row>
    <row r="43" spans="1:21" ht="22.5" x14ac:dyDescent="0.2">
      <c r="A43" s="541" t="s">
        <v>236</v>
      </c>
      <c r="B43" s="534" t="s">
        <v>237</v>
      </c>
      <c r="C43" s="533" t="s">
        <v>238</v>
      </c>
      <c r="D43" s="533" t="s">
        <v>239</v>
      </c>
      <c r="E43" s="547" t="s">
        <v>240</v>
      </c>
      <c r="F43" s="533" t="s">
        <v>241</v>
      </c>
      <c r="G43" s="533" t="s">
        <v>106</v>
      </c>
      <c r="H43" s="533" t="s">
        <v>107</v>
      </c>
      <c r="I43" s="533" t="s">
        <v>108</v>
      </c>
      <c r="J43" s="539" t="s">
        <v>242</v>
      </c>
      <c r="K43" s="65" t="s">
        <v>232</v>
      </c>
      <c r="L43" s="65" t="s">
        <v>233</v>
      </c>
    </row>
    <row r="44" spans="1:21" ht="15" x14ac:dyDescent="0.2">
      <c r="A44" s="542" t="s">
        <v>236</v>
      </c>
      <c r="B44" s="535" t="s">
        <v>255</v>
      </c>
      <c r="C44" s="528" t="s">
        <v>133</v>
      </c>
      <c r="D44" s="528" t="s">
        <v>133</v>
      </c>
      <c r="E44" s="540" t="s">
        <v>133</v>
      </c>
      <c r="F44" s="528" t="s">
        <v>482</v>
      </c>
      <c r="G44" s="528" t="s">
        <v>483</v>
      </c>
      <c r="H44" s="528" t="s">
        <v>384</v>
      </c>
      <c r="I44" s="528" t="s">
        <v>495</v>
      </c>
      <c r="J44" s="540" t="s">
        <v>133</v>
      </c>
      <c r="K44" s="465" t="s">
        <v>133</v>
      </c>
      <c r="L44" s="465" t="s">
        <v>133</v>
      </c>
    </row>
    <row r="45" spans="1:21" ht="22.5" x14ac:dyDescent="0.2">
      <c r="A45" s="458" t="s">
        <v>246</v>
      </c>
      <c r="B45" s="463" t="s">
        <v>237</v>
      </c>
      <c r="C45" s="464" t="s">
        <v>238</v>
      </c>
      <c r="D45" s="464" t="s">
        <v>241</v>
      </c>
      <c r="E45" s="65" t="s">
        <v>232</v>
      </c>
      <c r="F45" s="65" t="s">
        <v>233</v>
      </c>
    </row>
    <row r="46" spans="1:21" ht="15" x14ac:dyDescent="0.2">
      <c r="A46" s="460" t="s">
        <v>246</v>
      </c>
      <c r="B46" s="471" t="s">
        <v>255</v>
      </c>
      <c r="C46" s="465" t="s">
        <v>133</v>
      </c>
      <c r="D46" s="465" t="s">
        <v>368</v>
      </c>
      <c r="E46" s="465" t="s">
        <v>133</v>
      </c>
      <c r="F46" s="465" t="s">
        <v>133</v>
      </c>
    </row>
    <row r="47" spans="1:21" ht="22.5" x14ac:dyDescent="0.2">
      <c r="A47" s="458" t="s">
        <v>247</v>
      </c>
      <c r="B47" s="463" t="s">
        <v>248</v>
      </c>
      <c r="C47" s="464" t="s">
        <v>249</v>
      </c>
      <c r="D47" s="464" t="s">
        <v>250</v>
      </c>
      <c r="E47" s="464" t="s">
        <v>251</v>
      </c>
      <c r="F47" s="476" t="s">
        <v>252</v>
      </c>
      <c r="G47" s="476" t="s">
        <v>253</v>
      </c>
    </row>
    <row r="48" spans="1:21" ht="15" x14ac:dyDescent="0.2">
      <c r="A48" s="550" t="s">
        <v>247</v>
      </c>
      <c r="B48" s="468" t="s">
        <v>582</v>
      </c>
      <c r="C48" s="465" t="s">
        <v>412</v>
      </c>
      <c r="D48" s="465" t="s">
        <v>133</v>
      </c>
      <c r="E48" s="465" t="s">
        <v>133</v>
      </c>
      <c r="F48" s="465">
        <v>0.5</v>
      </c>
      <c r="G48" s="465" t="s">
        <v>243</v>
      </c>
    </row>
    <row r="49" spans="1:21" ht="15" x14ac:dyDescent="0.2">
      <c r="A49" s="550" t="s">
        <v>247</v>
      </c>
      <c r="B49" s="468" t="s">
        <v>489</v>
      </c>
      <c r="C49" s="465" t="s">
        <v>412</v>
      </c>
      <c r="D49" s="465" t="s">
        <v>268</v>
      </c>
      <c r="E49" s="465" t="s">
        <v>133</v>
      </c>
      <c r="F49" s="465">
        <v>0.5</v>
      </c>
      <c r="G49" s="465" t="s">
        <v>243</v>
      </c>
    </row>
    <row r="50" spans="1:21" ht="22.5" x14ac:dyDescent="0.2">
      <c r="A50" s="537" t="s">
        <v>258</v>
      </c>
      <c r="B50" s="463" t="s">
        <v>248</v>
      </c>
      <c r="C50" s="464" t="s">
        <v>249</v>
      </c>
      <c r="D50" s="464" t="s">
        <v>250</v>
      </c>
      <c r="E50" s="454"/>
      <c r="F50" s="455"/>
    </row>
    <row r="51" spans="1:21" ht="15" x14ac:dyDescent="0.2">
      <c r="A51" s="550" t="s">
        <v>258</v>
      </c>
      <c r="B51" s="468" t="s">
        <v>582</v>
      </c>
      <c r="C51" s="465" t="s">
        <v>328</v>
      </c>
      <c r="D51" s="465" t="s">
        <v>133</v>
      </c>
      <c r="E51" s="450"/>
    </row>
    <row r="52" spans="1:21" ht="15" x14ac:dyDescent="0.2">
      <c r="A52" s="550" t="s">
        <v>258</v>
      </c>
      <c r="B52" s="468" t="s">
        <v>489</v>
      </c>
      <c r="C52" s="465" t="s">
        <v>328</v>
      </c>
      <c r="D52" s="465" t="s">
        <v>133</v>
      </c>
    </row>
    <row r="53" spans="1:21" ht="15" x14ac:dyDescent="0.2">
      <c r="A53" s="550" t="s">
        <v>258</v>
      </c>
      <c r="B53" s="468" t="s">
        <v>583</v>
      </c>
      <c r="C53" s="465" t="s">
        <v>328</v>
      </c>
      <c r="D53" s="465" t="s">
        <v>504</v>
      </c>
      <c r="E53" s="527"/>
    </row>
    <row r="54" spans="1:21" x14ac:dyDescent="0.2">
      <c r="A54" s="541" t="s">
        <v>280</v>
      </c>
      <c r="B54" s="555" t="s">
        <v>248</v>
      </c>
      <c r="C54" s="556"/>
      <c r="D54" s="557"/>
      <c r="E54" s="558"/>
      <c r="F54" s="558"/>
      <c r="G54" s="558"/>
      <c r="H54" s="558"/>
      <c r="I54" s="558"/>
      <c r="J54" s="558"/>
      <c r="K54" s="558"/>
      <c r="L54" s="558"/>
      <c r="M54" s="558"/>
      <c r="N54" s="558"/>
      <c r="O54" s="558"/>
      <c r="P54" s="558"/>
      <c r="Q54" s="558"/>
      <c r="R54" s="558"/>
    </row>
    <row r="55" spans="1:21" ht="15" x14ac:dyDescent="0.2">
      <c r="A55" s="559" t="s">
        <v>280</v>
      </c>
      <c r="B55" s="138" t="s">
        <v>133</v>
      </c>
      <c r="C55" s="560"/>
      <c r="D55" s="558"/>
      <c r="E55" s="558"/>
      <c r="F55" s="558"/>
      <c r="G55" s="558"/>
      <c r="H55" s="558"/>
      <c r="I55" s="558"/>
      <c r="J55" s="558"/>
      <c r="K55" s="558"/>
      <c r="L55" s="558"/>
      <c r="M55" s="558"/>
      <c r="N55" s="558"/>
      <c r="O55" s="558"/>
      <c r="P55" s="558"/>
      <c r="Q55" s="558"/>
      <c r="R55" s="558"/>
    </row>
    <row r="56" spans="1:21" x14ac:dyDescent="0.2">
      <c r="A56" s="537" t="s">
        <v>282</v>
      </c>
      <c r="B56" s="65" t="s">
        <v>283</v>
      </c>
      <c r="C56" s="543" t="s">
        <v>284</v>
      </c>
      <c r="D56" s="543" t="s">
        <v>285</v>
      </c>
      <c r="E56" s="543" t="s">
        <v>286</v>
      </c>
      <c r="F56" s="65" t="s">
        <v>232</v>
      </c>
      <c r="G56" s="65" t="s">
        <v>233</v>
      </c>
      <c r="H56" s="543" t="s">
        <v>287</v>
      </c>
      <c r="I56" s="543" t="s">
        <v>288</v>
      </c>
      <c r="J56" s="543" t="s">
        <v>206</v>
      </c>
      <c r="K56" s="543" t="s">
        <v>289</v>
      </c>
      <c r="L56" s="543" t="s">
        <v>290</v>
      </c>
      <c r="M56" s="543" t="s">
        <v>291</v>
      </c>
      <c r="N56" s="543" t="s">
        <v>292</v>
      </c>
      <c r="O56" s="543" t="s">
        <v>112</v>
      </c>
      <c r="P56" s="543" t="s">
        <v>293</v>
      </c>
      <c r="Q56" s="543" t="s">
        <v>294</v>
      </c>
      <c r="R56" s="543" t="s">
        <v>295</v>
      </c>
      <c r="S56" s="543" t="s">
        <v>296</v>
      </c>
      <c r="T56" s="76" t="s">
        <v>216</v>
      </c>
      <c r="U56" s="544"/>
    </row>
    <row r="57" spans="1:21" ht="15" x14ac:dyDescent="0.2">
      <c r="A57" s="545" t="s">
        <v>282</v>
      </c>
      <c r="B57" s="44" t="s">
        <v>133</v>
      </c>
      <c r="C57" s="546" t="s">
        <v>133</v>
      </c>
      <c r="D57" s="546" t="s">
        <v>133</v>
      </c>
      <c r="E57" s="546" t="s">
        <v>133</v>
      </c>
      <c r="F57" s="465" t="s">
        <v>133</v>
      </c>
      <c r="G57" s="465" t="s">
        <v>133</v>
      </c>
      <c r="H57" s="546" t="s">
        <v>133</v>
      </c>
      <c r="I57" s="546" t="s">
        <v>133</v>
      </c>
      <c r="J57" s="546" t="s">
        <v>133</v>
      </c>
      <c r="K57" s="546" t="s">
        <v>133</v>
      </c>
      <c r="L57" s="546" t="s">
        <v>133</v>
      </c>
      <c r="M57" s="546" t="s">
        <v>133</v>
      </c>
      <c r="N57" s="546" t="s">
        <v>133</v>
      </c>
      <c r="O57" s="546" t="s">
        <v>133</v>
      </c>
      <c r="P57" s="546" t="s">
        <v>133</v>
      </c>
      <c r="Q57" s="546" t="s">
        <v>133</v>
      </c>
      <c r="R57" s="546" t="s">
        <v>133</v>
      </c>
      <c r="S57" s="546" t="s">
        <v>133</v>
      </c>
      <c r="T57" s="546" t="s">
        <v>133</v>
      </c>
      <c r="U57" s="544"/>
    </row>
    <row r="58" spans="1:21" x14ac:dyDescent="0.2">
      <c r="A58" s="537" t="s">
        <v>297</v>
      </c>
      <c r="B58" s="534" t="s">
        <v>298</v>
      </c>
      <c r="C58" s="556"/>
    </row>
    <row r="59" spans="1:21" ht="15" x14ac:dyDescent="0.2">
      <c r="A59" s="545" t="s">
        <v>297</v>
      </c>
      <c r="B59" s="535" t="s">
        <v>221</v>
      </c>
      <c r="C59" s="560"/>
    </row>
    <row r="60" spans="1:21" ht="25.5" x14ac:dyDescent="0.2">
      <c r="A60" s="537" t="s">
        <v>299</v>
      </c>
      <c r="B60" s="534" t="s">
        <v>289</v>
      </c>
      <c r="C60" s="533" t="s">
        <v>290</v>
      </c>
      <c r="D60" s="527"/>
    </row>
    <row r="61" spans="1:21" ht="25.5" x14ac:dyDescent="0.2">
      <c r="A61" s="545" t="s">
        <v>299</v>
      </c>
      <c r="B61" s="535" t="s">
        <v>133</v>
      </c>
      <c r="C61" s="538" t="s">
        <v>133</v>
      </c>
      <c r="D61" s="527"/>
    </row>
    <row r="62" spans="1:21" x14ac:dyDescent="0.2">
      <c r="B62" s="455"/>
    </row>
  </sheetData>
  <sheetProtection algorithmName="SHA-512" hashValue="dkmm+c7y5saJoUR0kl4D7x0AmE1lbbScKwf6J6/8sgrkYynbwteIxgVLdk6rCk4+Bl4ZP7xdkZv+nyYVQXT34g==" saltValue="DsY6JEyU4FyMo52vfNNJRw==" spinCount="100000" sheet="1" objects="1" scenarios="1"/>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3D8B95D1807E458412873D304264AA" ma:contentTypeVersion="16" ma:contentTypeDescription="Create a new document." ma:contentTypeScope="" ma:versionID="489a8a721eb0c3a3231959609008af60">
  <xsd:schema xmlns:xsd="http://www.w3.org/2001/XMLSchema" xmlns:xs="http://www.w3.org/2001/XMLSchema" xmlns:p="http://schemas.microsoft.com/office/2006/metadata/properties" xmlns:ns2="b5e49b1f-dd02-4e36-9b7e-556fd0978985" xmlns:ns3="db66a340-21a6-4bfb-8ea6-75b19ba7bc89" targetNamespace="http://schemas.microsoft.com/office/2006/metadata/properties" ma:root="true" ma:fieldsID="29fcac349ccd91938883bda124b19cce" ns2:_="" ns3:_="">
    <xsd:import namespace="b5e49b1f-dd02-4e36-9b7e-556fd0978985"/>
    <xsd:import namespace="db66a340-21a6-4bfb-8ea6-75b19ba7bc8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e49b1f-dd02-4e36-9b7e-556fd0978985"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48d720c7-a354-4169-8ebb-3b05676fae83"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66a340-21a6-4bfb-8ea6-75b19ba7bc8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f16863d-d247-47cc-8246-9e5be519892e}" ma:internalName="TaxCatchAll" ma:showField="CatchAllData" ma:web="db66a340-21a6-4bfb-8ea6-75b19ba7bc8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6"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b66a340-21a6-4bfb-8ea6-75b19ba7bc89" xsi:nil="true"/>
    <lcf76f155ced4ddcb4097134ff3c332f xmlns="b5e49b1f-dd02-4e36-9b7e-556fd09789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6354A3-8F49-423C-B4D1-26C8DC77C9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e49b1f-dd02-4e36-9b7e-556fd0978985"/>
    <ds:schemaRef ds:uri="db66a340-21a6-4bfb-8ea6-75b19ba7bc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64DABF-C839-4AAB-A762-EA9147FEE7A9}">
  <ds:schemaRefs>
    <ds:schemaRef ds:uri="http://schemas.microsoft.com/sharepoint/v3/contenttype/forms"/>
  </ds:schemaRefs>
</ds:datastoreItem>
</file>

<file path=customXml/itemProps3.xml><?xml version="1.0" encoding="utf-8"?>
<ds:datastoreItem xmlns:ds="http://schemas.openxmlformats.org/officeDocument/2006/customXml" ds:itemID="{34650845-3752-44B0-809A-AE2D835AEDF8}">
  <ds:schemaRefs>
    <ds:schemaRef ds:uri="http://schemas.microsoft.com/office/2006/metadata/properties"/>
    <ds:schemaRef ds:uri="http://schemas.microsoft.com/office/infopath/2007/PartnerControls"/>
    <ds:schemaRef ds:uri="db66a340-21a6-4bfb-8ea6-75b19ba7bc89"/>
    <ds:schemaRef ds:uri="b5e49b1f-dd02-4e36-9b7e-556fd097898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Lance Gaige Duncan</vt:lpstr>
      <vt:lpstr>1st Forecast (3.4.1)</vt:lpstr>
      <vt:lpstr>2nd Forecast (3.9.1)</vt:lpstr>
      <vt:lpstr>dates location</vt:lpstr>
      <vt:lpstr>CDSi4.48-COVID19</vt:lpstr>
      <vt:lpstr>CDSi4.48-DTaP</vt:lpstr>
      <vt:lpstr>CDSi4.48-HepA</vt:lpstr>
      <vt:lpstr>CDSi4.48-HepB</vt:lpstr>
      <vt:lpstr>CDSi4.48-Hib</vt:lpstr>
      <vt:lpstr>CDSi4.48-HPV</vt:lpstr>
      <vt:lpstr>CDSi4.48-MMR</vt:lpstr>
      <vt:lpstr>CDSi4.48-Influenza</vt:lpstr>
      <vt:lpstr>CDSi4.48-Polio</vt:lpstr>
      <vt:lpstr>CDSi4.48-Pneumococcal</vt:lpstr>
      <vt:lpstr>CDSi4.48-Rotavirus</vt:lpstr>
      <vt:lpstr>CDSi4.48-Varicella chldhd2-dose</vt:lpstr>
      <vt:lpstr>'Lance Gaige Duncan'!Print_Area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Damon Ferlazzo</dc:creator>
  <cp:keywords/>
  <dc:description/>
  <cp:lastModifiedBy>Jennifer Jubert</cp:lastModifiedBy>
  <cp:revision/>
  <cp:lastPrinted>2024-05-01T16:12:17Z</cp:lastPrinted>
  <dcterms:created xsi:type="dcterms:W3CDTF">2024-02-28T16:43:47Z</dcterms:created>
  <dcterms:modified xsi:type="dcterms:W3CDTF">2024-05-03T14:03:19Z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0x010100E73D8B95D1807E458412873D304264AA</vt:lpwstr>
  </property>
  <property fmtid="{D5CDD505-2E9C-101B-9397-08002B2CF9AE}" pid="3" name="MediaServiceImageTags">
    <vt:lpwstr/>
  </property>
</Properties>
</file>