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nk of Russia\finist\"/>
    </mc:Choice>
  </mc:AlternateContent>
  <bookViews>
    <workbookView xWindow="-105" yWindow="-105" windowWidth="23250" windowHeight="12570"/>
  </bookViews>
  <sheets>
    <sheet name="Sheet1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F22" i="1"/>
  <c r="E22" i="1"/>
  <c r="D22" i="1"/>
  <c r="C28" i="1"/>
  <c r="D28" i="1" s="1"/>
  <c r="C10" i="1"/>
  <c r="C14" i="1" l="1"/>
  <c r="D15" i="1"/>
  <c r="C11" i="1"/>
  <c r="D16" i="1" s="1"/>
  <c r="D14" i="1" s="1"/>
  <c r="C18" i="1"/>
  <c r="C19" i="1"/>
  <c r="G8" i="1"/>
  <c r="F8" i="1"/>
  <c r="E8" i="1"/>
  <c r="D8" i="1"/>
  <c r="C26" i="1"/>
  <c r="D12" i="1" s="1"/>
  <c r="C8" i="1"/>
  <c r="D21" i="1" l="1"/>
  <c r="D23" i="1" s="1"/>
  <c r="D18" i="1"/>
  <c r="D11" i="1"/>
  <c r="E15" i="1"/>
  <c r="E19" i="1" s="1"/>
  <c r="C17" i="1"/>
  <c r="D19" i="1"/>
  <c r="D17" i="1" s="1"/>
  <c r="E16" i="1" l="1"/>
  <c r="E14" i="1" s="1"/>
  <c r="E28" i="1" s="1"/>
  <c r="F15" i="1" s="1"/>
  <c r="F19" i="1" s="1"/>
  <c r="D26" i="1"/>
  <c r="E12" i="1" s="1"/>
  <c r="E18" i="1" s="1"/>
  <c r="E17" i="1" s="1"/>
  <c r="D10" i="1"/>
  <c r="E21" i="1" l="1"/>
  <c r="E11" i="1"/>
  <c r="E5" i="1" s="1"/>
  <c r="E23" i="1" l="1"/>
  <c r="F16" i="1"/>
  <c r="E10" i="1"/>
  <c r="E26" i="1"/>
  <c r="F12" i="1" s="1"/>
  <c r="F18" i="1" s="1"/>
  <c r="F17" i="1" s="1"/>
  <c r="F21" i="1" l="1"/>
  <c r="F14" i="1"/>
  <c r="F28" i="1" s="1"/>
  <c r="G15" i="1" s="1"/>
  <c r="G19" i="1" s="1"/>
  <c r="F11" i="1"/>
  <c r="F5" i="1" s="1"/>
  <c r="G16" i="1" l="1"/>
  <c r="G14" i="1" s="1"/>
  <c r="G28" i="1" s="1"/>
  <c r="F23" i="1"/>
  <c r="F10" i="1"/>
  <c r="F26" i="1"/>
  <c r="G12" i="1" s="1"/>
  <c r="G18" i="1" s="1"/>
  <c r="G17" i="1" s="1"/>
  <c r="G22" i="1"/>
  <c r="G21" i="1" l="1"/>
  <c r="G11" i="1"/>
  <c r="G10" i="1" s="1"/>
  <c r="G23" i="1" l="1"/>
  <c r="G26" i="1"/>
  <c r="G5" i="1"/>
</calcChain>
</file>

<file path=xl/sharedStrings.xml><?xml version="1.0" encoding="utf-8"?>
<sst xmlns="http://schemas.openxmlformats.org/spreadsheetml/2006/main" count="28" uniqueCount="28">
  <si>
    <t>Book</t>
  </si>
  <si>
    <t>IR of NO</t>
  </si>
  <si>
    <t>T0</t>
  </si>
  <si>
    <t>T1</t>
  </si>
  <si>
    <t>T2</t>
  </si>
  <si>
    <t>T3</t>
  </si>
  <si>
    <t>T4</t>
  </si>
  <si>
    <t>NPL</t>
  </si>
  <si>
    <t>Prov</t>
  </si>
  <si>
    <t>Int Income</t>
  </si>
  <si>
    <t>Prov charge</t>
  </si>
  <si>
    <t>Int rate</t>
  </si>
  <si>
    <t>PD</t>
  </si>
  <si>
    <t>LGD</t>
  </si>
  <si>
    <t>EL</t>
  </si>
  <si>
    <t>Duration</t>
  </si>
  <si>
    <t>Duration_resid</t>
  </si>
  <si>
    <t>NPL_duration</t>
  </si>
  <si>
    <t>Good</t>
  </si>
  <si>
    <t>Prov good</t>
  </si>
  <si>
    <t>Prov bad</t>
  </si>
  <si>
    <t>Good_old</t>
  </si>
  <si>
    <t>Good_new</t>
  </si>
  <si>
    <t>NPL_duration_resid</t>
  </si>
  <si>
    <t>NPL_old</t>
  </si>
  <si>
    <t>NPL_new</t>
  </si>
  <si>
    <t>Floater_share</t>
  </si>
  <si>
    <t>Int rate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</si>
</sst>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%"/>
    <numFmt numFmtId="166" formatCode="_-* #,##0.0_-;\-* #,##0.0_-;_-* &quot;-&quot;??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2" borderId="0" xfId="0" applyNumberFormat="1" applyFill="1"/>
    <xf numFmtId="165" fontId="0" fillId="0" borderId="0" xfId="0" applyNumberFormat="1"/>
    <xf numFmtId="164" fontId="0" fillId="0" borderId="0" xfId="1" applyFont="1"/>
    <xf numFmtId="164" fontId="0" fillId="2" borderId="0" xfId="1" applyFont="1" applyFill="1"/>
    <xf numFmtId="166" fontId="0" fillId="2" borderId="0" xfId="1" applyNumberFormat="1" applyFont="1" applyFill="1"/>
    <xf numFmtId="0" fontId="0" fillId="0" borderId="0" xfId="0" applyAlignment="1">
      <alignment horizontal="left" indent="1"/>
    </xf>
    <xf numFmtId="165" fontId="0" fillId="2" borderId="0" xfId="0" applyNumberFormat="1" applyFill="1"/>
    <xf numFmtId="165" fontId="0" fillId="0" borderId="0" xfId="2" applyNumberFormat="1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1"/>
  <sheetViews>
    <sheetView tabSelected="1" topLeftCell="A4" workbookViewId="0">
      <selection activeCell="O14" sqref="O14"/>
    </sheetView>
  </sheetViews>
  <sheetFormatPr defaultRowHeight="15" x14ac:dyDescent="0.25"/>
  <cols>
    <col min="2" max="2" width="17.28515625" bestFit="1" customWidth="1"/>
    <col min="3" max="3" width="9.28515625" bestFit="1" customWidth="1"/>
  </cols>
  <sheetData>
    <row r="3" spans="2:7" x14ac:dyDescent="0.25"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5" spans="2:7" x14ac:dyDescent="0.25">
      <c r="B5" t="s">
        <v>11</v>
      </c>
      <c r="C5" s="7">
        <v>0.15</v>
      </c>
      <c r="D5" s="8">
        <f>(C5*D12*(1-$C$30)+D31*(D13+D12*$C$30))/D11</f>
        <v>0.11076432312331376</v>
      </c>
      <c r="E5" s="8">
        <f>(D5*E12*(1-$C$30)+E31*(E13+E12*$C$30))/E11</f>
        <v>7.6593376879251912E-2</v>
      </c>
      <c r="F5" s="8">
        <f>(E5*F12*(1-$C$30)+F31*(F13+F12*$C$30))/F11</f>
        <v>5.1186596532168456E-2</v>
      </c>
      <c r="G5" s="8">
        <f>(F5*G12*(1-$C$30)+G31*(G13+G12*$C$30))/G11</f>
        <v>3.7567445211621274E-2</v>
      </c>
    </row>
    <row r="6" spans="2:7" x14ac:dyDescent="0.25">
      <c r="B6" t="s">
        <v>12</v>
      </c>
      <c r="C6" s="7">
        <v>0.05</v>
      </c>
      <c r="D6" s="7">
        <v>0.05</v>
      </c>
      <c r="E6" s="7">
        <v>0.05</v>
      </c>
      <c r="F6" s="7">
        <v>0.05</v>
      </c>
      <c r="G6" s="7">
        <v>0.05</v>
      </c>
    </row>
    <row r="7" spans="2:7" x14ac:dyDescent="0.25">
      <c r="B7" t="s">
        <v>13</v>
      </c>
      <c r="C7" s="7">
        <v>0.7</v>
      </c>
      <c r="D7" s="7">
        <v>0.7</v>
      </c>
      <c r="E7" s="7">
        <v>0.7</v>
      </c>
      <c r="F7" s="7">
        <v>0.7</v>
      </c>
      <c r="G7" s="7">
        <v>0.7</v>
      </c>
    </row>
    <row r="8" spans="2:7" x14ac:dyDescent="0.25">
      <c r="B8" t="s">
        <v>14</v>
      </c>
      <c r="C8" s="2">
        <f>C6*C7</f>
        <v>3.4999999999999996E-2</v>
      </c>
      <c r="D8" s="2">
        <f>D6*D7</f>
        <v>3.4999999999999996E-2</v>
      </c>
      <c r="E8" s="2">
        <f>E6*E7</f>
        <v>3.4999999999999996E-2</v>
      </c>
      <c r="F8" s="2">
        <f>F6*F7</f>
        <v>3.4999999999999996E-2</v>
      </c>
      <c r="G8" s="2">
        <f>G6*G7</f>
        <v>3.4999999999999996E-2</v>
      </c>
    </row>
    <row r="10" spans="2:7" x14ac:dyDescent="0.25">
      <c r="B10" t="s">
        <v>0</v>
      </c>
      <c r="C10" s="3">
        <f>C11+C15</f>
        <v>100</v>
      </c>
      <c r="D10" s="3">
        <f>D11+D15</f>
        <v>65.343333333333334</v>
      </c>
      <c r="E10" s="3">
        <f>E11+E15</f>
        <v>37.114653689258496</v>
      </c>
      <c r="F10" s="3">
        <f>F11+F15</f>
        <v>23.917705035059384</v>
      </c>
      <c r="G10" s="3">
        <f>G11+G15</f>
        <v>18.52125786298658</v>
      </c>
    </row>
    <row r="11" spans="2:7" x14ac:dyDescent="0.25">
      <c r="B11" t="s">
        <v>18</v>
      </c>
      <c r="C11" s="3">
        <f>C12+C13</f>
        <v>93</v>
      </c>
      <c r="D11" s="3">
        <f>D12+D13</f>
        <v>63.01</v>
      </c>
      <c r="E11" s="3">
        <f>E12+E13</f>
        <v>35.85923288808246</v>
      </c>
      <c r="F11" s="3">
        <f>F12+F13</f>
        <v>23.169106349101959</v>
      </c>
      <c r="G11" s="3">
        <f>G12+G13</f>
        <v>18.066063430081929</v>
      </c>
    </row>
    <row r="12" spans="2:7" x14ac:dyDescent="0.25">
      <c r="B12" s="6" t="s">
        <v>21</v>
      </c>
      <c r="C12" s="4">
        <v>93</v>
      </c>
      <c r="D12" s="3">
        <f>C12*(1-C6)*(1-1/C26)</f>
        <v>53.01</v>
      </c>
      <c r="E12" s="3">
        <f>D12*(1-D6)*(1-1/D26)</f>
        <v>25.859232888082463</v>
      </c>
      <c r="F12" s="3">
        <f>E12*(1-E6)*(1-1/E26)</f>
        <v>13.169106349101961</v>
      </c>
      <c r="G12" s="3">
        <f>F12*(1-F6)*(1-1/F26)</f>
        <v>8.0660634300819289</v>
      </c>
    </row>
    <row r="13" spans="2:7" x14ac:dyDescent="0.25">
      <c r="B13" s="6" t="s">
        <v>22</v>
      </c>
      <c r="C13" s="4"/>
      <c r="D13" s="4">
        <v>10</v>
      </c>
      <c r="E13" s="4">
        <v>10</v>
      </c>
      <c r="F13" s="4">
        <v>10</v>
      </c>
      <c r="G13" s="4">
        <v>10</v>
      </c>
    </row>
    <row r="14" spans="2:7" x14ac:dyDescent="0.25">
      <c r="B14" t="s">
        <v>7</v>
      </c>
      <c r="C14" s="3">
        <f>C15+C16</f>
        <v>7</v>
      </c>
      <c r="D14" s="3">
        <f>D15+D16</f>
        <v>6.9833333333333343</v>
      </c>
      <c r="E14" s="3">
        <f>E15+E16</f>
        <v>4.4059208011760385</v>
      </c>
      <c r="F14" s="3">
        <f>F15+F16</f>
        <v>2.5415603303615479</v>
      </c>
      <c r="G14" s="3">
        <f>G15+G16</f>
        <v>1.61364975035975</v>
      </c>
    </row>
    <row r="15" spans="2:7" x14ac:dyDescent="0.25">
      <c r="B15" s="6" t="s">
        <v>24</v>
      </c>
      <c r="C15" s="4">
        <v>7</v>
      </c>
      <c r="D15" s="3">
        <f>C15*(1-1/C28)</f>
        <v>2.3333333333333335</v>
      </c>
      <c r="E15" s="3">
        <f>D15*(1-1/D28)</f>
        <v>1.2554208011760382</v>
      </c>
      <c r="F15" s="3">
        <f>E15*(1-1/E28)</f>
        <v>0.74859868595742507</v>
      </c>
      <c r="G15" s="3">
        <f>F15*(1-1/F28)</f>
        <v>0.45519443290465206</v>
      </c>
    </row>
    <row r="16" spans="2:7" x14ac:dyDescent="0.25">
      <c r="B16" s="6" t="s">
        <v>25</v>
      </c>
      <c r="C16" s="3"/>
      <c r="D16" s="3">
        <f>C11*C6</f>
        <v>4.6500000000000004</v>
      </c>
      <c r="E16" s="3">
        <f>D11*D6</f>
        <v>3.1505000000000001</v>
      </c>
      <c r="F16" s="3">
        <f>E11*E6</f>
        <v>1.792961644404123</v>
      </c>
      <c r="G16" s="3">
        <f>F11*F6</f>
        <v>1.158455317455098</v>
      </c>
    </row>
    <row r="17" spans="2:7" x14ac:dyDescent="0.25">
      <c r="B17" t="s">
        <v>8</v>
      </c>
      <c r="C17" s="3">
        <f>C18+C19</f>
        <v>8.1549999999999994</v>
      </c>
      <c r="D17" s="3">
        <f>D18+D19</f>
        <v>3.4886833333333334</v>
      </c>
      <c r="E17" s="3">
        <f>E18+E19</f>
        <v>1.7838677119061128</v>
      </c>
      <c r="F17" s="3">
        <f>F18+F19</f>
        <v>0.98493780238876616</v>
      </c>
      <c r="G17" s="3">
        <f>G18+G19</f>
        <v>0.60094832308612389</v>
      </c>
    </row>
    <row r="18" spans="2:7" x14ac:dyDescent="0.25">
      <c r="B18" s="6" t="s">
        <v>19</v>
      </c>
      <c r="C18" s="3">
        <f>C12*C6*C7</f>
        <v>3.2549999999999999</v>
      </c>
      <c r="D18" s="3">
        <f>D12*D6*D7</f>
        <v>1.8553499999999998</v>
      </c>
      <c r="E18" s="3">
        <f>E12*E6*E7</f>
        <v>0.90507315108288622</v>
      </c>
      <c r="F18" s="3">
        <f>F12*F6*F7</f>
        <v>0.46091872221856867</v>
      </c>
      <c r="G18" s="3">
        <f>G12*G6*G7</f>
        <v>0.28231222005286749</v>
      </c>
    </row>
    <row r="19" spans="2:7" x14ac:dyDescent="0.25">
      <c r="B19" s="6" t="s">
        <v>20</v>
      </c>
      <c r="C19" s="3">
        <f>C15*C7</f>
        <v>4.8999999999999995</v>
      </c>
      <c r="D19" s="3">
        <f>D15*D7</f>
        <v>1.6333333333333333</v>
      </c>
      <c r="E19" s="3">
        <f>E15*E7</f>
        <v>0.8787945608232266</v>
      </c>
      <c r="F19" s="3">
        <f>F15*F7</f>
        <v>0.52401908017019749</v>
      </c>
      <c r="G19" s="3">
        <f>G15*G7</f>
        <v>0.3186361030332564</v>
      </c>
    </row>
    <row r="21" spans="2:7" x14ac:dyDescent="0.25">
      <c r="B21" t="s">
        <v>9</v>
      </c>
      <c r="D21" s="3">
        <f>C5*AVERAGE(C11,D12)+D31*D13/2</f>
        <v>11.10075</v>
      </c>
      <c r="E21" s="3">
        <f>D5*AVERAGE(D11,E12)+E31*E13/2</f>
        <v>5.0717702136682945</v>
      </c>
      <c r="F21" s="3">
        <f>E5*AVERAGE(E11,F12)+F31*F13/2</f>
        <v>2.0276230324787403</v>
      </c>
      <c r="G21" s="3">
        <f>F5*AVERAGE(F11,G12)+G31*G13/2</f>
        <v>0.94941101655043347</v>
      </c>
    </row>
    <row r="22" spans="2:7" x14ac:dyDescent="0.25">
      <c r="B22" t="s">
        <v>10</v>
      </c>
      <c r="D22" s="3">
        <f>C8*C11</f>
        <v>3.2549999999999994</v>
      </c>
      <c r="E22" s="3">
        <f>D8*D11</f>
        <v>2.2053499999999997</v>
      </c>
      <c r="F22" s="3">
        <f>E8*E11</f>
        <v>1.2550731510828859</v>
      </c>
      <c r="G22" s="3">
        <f>F8*F11</f>
        <v>0.81091872221856853</v>
      </c>
    </row>
    <row r="23" spans="2:7" x14ac:dyDescent="0.25">
      <c r="B23" t="s">
        <v>27</v>
      </c>
      <c r="D23" s="8">
        <f>D21/AVERAGE(C11:D11)</f>
        <v>0.14230818537273252</v>
      </c>
      <c r="E23" s="8">
        <f>E21/AVERAGE(D11:E11)</f>
        <v>0.10259552067951036</v>
      </c>
      <c r="F23" s="8">
        <f>F21/AVERAGE(E11:F11)</f>
        <v>6.869998575875419E-2</v>
      </c>
      <c r="G23" s="8">
        <f>G21/AVERAGE(F11:G11)</f>
        <v>4.6048604704894892E-2</v>
      </c>
    </row>
    <row r="25" spans="2:7" x14ac:dyDescent="0.25">
      <c r="B25" t="s">
        <v>15</v>
      </c>
      <c r="C25" s="5">
        <v>5</v>
      </c>
    </row>
    <row r="26" spans="2:7" x14ac:dyDescent="0.25">
      <c r="B26" t="s">
        <v>16</v>
      </c>
      <c r="C26" s="5">
        <f>C25/2</f>
        <v>2.5</v>
      </c>
      <c r="D26" s="3">
        <f>MAX((D12*(C26-1)+D13*$C$25)/D11,1)</f>
        <v>2.0554673861291857</v>
      </c>
      <c r="E26" s="3">
        <f>MAX((E12*(D26-1)+E13*$C$25)/E11,1)</f>
        <v>2.1554721258239238</v>
      </c>
      <c r="F26" s="3">
        <f>MAX((F12*(E26-1)+F13*$C$25)/F11,1)</f>
        <v>2.8148058162340814</v>
      </c>
      <c r="G26" s="3">
        <f>MAX((G12*(F26-1)+G13*$C$25)/G11,1)</f>
        <v>3.5778872955464087</v>
      </c>
    </row>
    <row r="27" spans="2:7" x14ac:dyDescent="0.25">
      <c r="B27" t="s">
        <v>17</v>
      </c>
      <c r="C27" s="5">
        <v>3</v>
      </c>
    </row>
    <row r="28" spans="2:7" x14ac:dyDescent="0.25">
      <c r="B28" t="s">
        <v>23</v>
      </c>
      <c r="C28" s="5">
        <f>C27/2</f>
        <v>1.5</v>
      </c>
      <c r="D28" s="3">
        <f>MAX((D15*(C28-1)+D16*$C$27)/D14,1)</f>
        <v>2.1646778042959425</v>
      </c>
      <c r="E28" s="3">
        <f>MAX((E15*(D28-1)+E16*$C$27)/E14,1)</f>
        <v>2.477044239939143</v>
      </c>
      <c r="F28" s="3">
        <f>MAX((F15*(E28-1)+F16*$C$27)/F14,1)</f>
        <v>2.5514241125290673</v>
      </c>
      <c r="G28" s="3">
        <f>MAX((G15*(F28-1)+G16*$C$27)/G14,1)</f>
        <v>2.5913712505023598</v>
      </c>
    </row>
    <row r="30" spans="2:7" x14ac:dyDescent="0.25">
      <c r="B30" t="s">
        <v>26</v>
      </c>
      <c r="C30" s="1">
        <v>0.2</v>
      </c>
    </row>
    <row r="31" spans="2:7" x14ac:dyDescent="0.25">
      <c r="B31" t="s">
        <v>1</v>
      </c>
      <c r="D31" s="1">
        <v>0.03</v>
      </c>
      <c r="E31" s="1">
        <v>0.03</v>
      </c>
      <c r="F31" s="1">
        <v>0.03</v>
      </c>
      <c r="G31" s="1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Androsov</dc:creator>
  <cp:lastModifiedBy>Davit</cp:lastModifiedBy>
  <dcterms:created xsi:type="dcterms:W3CDTF">2020-04-11T17:51:22Z</dcterms:created>
  <dcterms:modified xsi:type="dcterms:W3CDTF">2020-05-07T17:42:35Z</dcterms:modified>
</cp:coreProperties>
</file>