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FMod" sheetId="7" r:id="rId1"/>
    <sheet name="Exter" sheetId="6" r:id="rId2"/>
    <sheet name="Struct" sheetId="2" r:id="rId3"/>
    <sheet name="ParamD" sheetId="3" r:id="rId4"/>
    <sheet name="ParamF" sheetId="4" r:id="rId5"/>
  </sheets>
  <externalReferences>
    <externalReference r:id="rId6"/>
  </externalReferences>
  <definedNames>
    <definedName name="_xlnm._FilterDatabase" localSheetId="0" hidden="1">FMod!$A$1:$AE$396</definedName>
    <definedName name="_xlnm._FilterDatabase" localSheetId="3" hidden="1">ParamD!$A$1:$O$478</definedName>
    <definedName name="_xlnm._FilterDatabase" localSheetId="4" hidden="1">ParamF!$A$1:$X$868</definedName>
    <definedName name="_xlnm._FilterDatabase" localSheetId="2" hidden="1">Struct!$A$1:$H$406</definedName>
    <definedName name="Bal_4_Bmod">'[1]B-ing'!$B$220:$J$238</definedName>
    <definedName name="Bal_4_Cmod">'[1]B-ing'!$B$150:$J$199</definedName>
    <definedName name="f.101">[1]F101!$E:$F</definedName>
    <definedName name="Int_AMC">FMod!$A$236:$E$236</definedName>
    <definedName name="Int_FVOCI">FMod!$A$235:$E$235</definedName>
    <definedName name="int_FVPL">FMod!$A$234:$E$234</definedName>
    <definedName name="Limit_repo">FMod!$A$220:$E$220</definedName>
    <definedName name="Oci_reval_secur">FMod!$A$352:$E$352</definedName>
    <definedName name="Output_Subord">[1]T808!$G$80:$Q$111</definedName>
    <definedName name="Repo_sec_cur">[1]T711!$H:$I</definedName>
    <definedName name="Repo_sec_rub">[1]T711!$F:$G</definedName>
    <definedName name="Result_bond_FVPL_reval">FMod!$A$310:$E$310</definedName>
    <definedName name="result_FX_reval_prov">FMod!$A$324:$E$324</definedName>
    <definedName name="Scen1">ParamD!$E:$M</definedName>
    <definedName name="sec_cur">[1]T711!$D:$E</definedName>
    <definedName name="sec_rub">[1]T711!$B:$C</definedName>
    <definedName name="_xlnm.Print_Area" localSheetId="2">Struct!$A$1:$J$330</definedName>
  </definedNames>
  <calcPr calcId="152511" calcMode="manual"/>
</workbook>
</file>

<file path=xl/calcChain.xml><?xml version="1.0" encoding="utf-8"?>
<calcChain xmlns="http://schemas.openxmlformats.org/spreadsheetml/2006/main">
  <c r="F209" i="7" l="1"/>
  <c r="I60" i="2" l="1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2" i="6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0" i="7"/>
  <c r="D379" i="7"/>
  <c r="D378" i="7"/>
  <c r="D376" i="7"/>
  <c r="D375" i="7"/>
  <c r="D374" i="7"/>
  <c r="D371" i="7"/>
  <c r="D370" i="7"/>
  <c r="D369" i="7"/>
  <c r="D368" i="7"/>
  <c r="D367" i="7"/>
  <c r="D366" i="7"/>
  <c r="D365" i="7"/>
  <c r="D364" i="7"/>
  <c r="D363" i="7"/>
  <c r="D362" i="7"/>
  <c r="D354" i="7"/>
  <c r="C354" i="7"/>
  <c r="D353" i="7"/>
  <c r="C353" i="7"/>
  <c r="D352" i="7"/>
  <c r="C352" i="7"/>
  <c r="D351" i="7"/>
  <c r="C351" i="7"/>
  <c r="D350" i="7"/>
  <c r="C350" i="7"/>
  <c r="D349" i="7"/>
  <c r="C349" i="7"/>
  <c r="D348" i="7"/>
  <c r="C348" i="7"/>
  <c r="D347" i="7"/>
  <c r="C347" i="7"/>
  <c r="D346" i="7"/>
  <c r="C346" i="7"/>
  <c r="D345" i="7"/>
  <c r="C345" i="7"/>
  <c r="D344" i="7"/>
  <c r="C344" i="7"/>
  <c r="D343" i="7"/>
  <c r="C343" i="7"/>
  <c r="D342" i="7"/>
  <c r="C342" i="7"/>
  <c r="D341" i="7"/>
  <c r="C341" i="7"/>
  <c r="D340" i="7"/>
  <c r="C340" i="7"/>
  <c r="D339" i="7"/>
  <c r="C339" i="7"/>
  <c r="D338" i="7"/>
  <c r="C338" i="7"/>
  <c r="D337" i="7"/>
  <c r="C337" i="7"/>
  <c r="D336" i="7"/>
  <c r="C336" i="7"/>
  <c r="D335" i="7"/>
  <c r="C335" i="7"/>
  <c r="D334" i="7"/>
  <c r="C334" i="7"/>
  <c r="D333" i="7"/>
  <c r="C333" i="7"/>
  <c r="D332" i="7"/>
  <c r="C332" i="7"/>
  <c r="D331" i="7"/>
  <c r="C331" i="7"/>
  <c r="D330" i="7"/>
  <c r="C330" i="7"/>
  <c r="D329" i="7"/>
  <c r="C329" i="7"/>
  <c r="D328" i="7"/>
  <c r="C328" i="7"/>
  <c r="D327" i="7"/>
  <c r="C327" i="7"/>
  <c r="D326" i="7"/>
  <c r="C326" i="7"/>
  <c r="D325" i="7"/>
  <c r="C325" i="7"/>
  <c r="C324" i="7"/>
  <c r="D323" i="7"/>
  <c r="C323" i="7"/>
  <c r="D322" i="7"/>
  <c r="C322" i="7"/>
  <c r="D321" i="7"/>
  <c r="C321" i="7"/>
  <c r="D320" i="7"/>
  <c r="C320" i="7"/>
  <c r="D319" i="7"/>
  <c r="C319" i="7"/>
  <c r="D318" i="7"/>
  <c r="C318" i="7"/>
  <c r="D317" i="7"/>
  <c r="C317" i="7"/>
  <c r="D316" i="7"/>
  <c r="C316" i="7"/>
  <c r="D315" i="7"/>
  <c r="C315" i="7"/>
  <c r="D314" i="7"/>
  <c r="C314" i="7"/>
  <c r="D313" i="7"/>
  <c r="C313" i="7"/>
  <c r="D312" i="7"/>
  <c r="C312" i="7"/>
  <c r="R311" i="7"/>
  <c r="D311" i="7"/>
  <c r="C311" i="7"/>
  <c r="D310" i="7"/>
  <c r="C310" i="7"/>
  <c r="D309" i="7"/>
  <c r="C309" i="7"/>
  <c r="D308" i="7"/>
  <c r="D307" i="7"/>
  <c r="D306" i="7"/>
  <c r="D305" i="7"/>
  <c r="D304" i="7"/>
  <c r="D303" i="7"/>
  <c r="C303" i="7"/>
  <c r="D302" i="7"/>
  <c r="C302" i="7"/>
  <c r="D301" i="7"/>
  <c r="C301" i="7"/>
  <c r="D300" i="7"/>
  <c r="C300" i="7"/>
  <c r="D299" i="7"/>
  <c r="C299" i="7"/>
  <c r="D298" i="7"/>
  <c r="C298" i="7"/>
  <c r="D297" i="7"/>
  <c r="C297" i="7"/>
  <c r="D296" i="7"/>
  <c r="C296" i="7"/>
  <c r="D295" i="7"/>
  <c r="C295" i="7"/>
  <c r="D294" i="7"/>
  <c r="C294" i="7"/>
  <c r="D293" i="7"/>
  <c r="C293" i="7"/>
  <c r="D292" i="7"/>
  <c r="C292" i="7"/>
  <c r="D291" i="7"/>
  <c r="C291" i="7"/>
  <c r="D290" i="7"/>
  <c r="C290" i="7"/>
  <c r="D289" i="7"/>
  <c r="C289" i="7"/>
  <c r="D288" i="7"/>
  <c r="C288" i="7"/>
  <c r="D287" i="7"/>
  <c r="C287" i="7"/>
  <c r="D286" i="7"/>
  <c r="C286" i="7"/>
  <c r="D285" i="7"/>
  <c r="C285" i="7"/>
  <c r="D284" i="7"/>
  <c r="C284" i="7"/>
  <c r="D283" i="7"/>
  <c r="C283" i="7"/>
  <c r="D282" i="7"/>
  <c r="C282" i="7"/>
  <c r="D281" i="7"/>
  <c r="C281" i="7"/>
  <c r="D280" i="7"/>
  <c r="C280" i="7"/>
  <c r="D279" i="7"/>
  <c r="C279" i="7"/>
  <c r="D278" i="7"/>
  <c r="C278" i="7"/>
  <c r="D277" i="7"/>
  <c r="C277" i="7"/>
  <c r="D276" i="7"/>
  <c r="C276" i="7"/>
  <c r="D275" i="7"/>
  <c r="C275" i="7"/>
  <c r="D274" i="7"/>
  <c r="C274" i="7"/>
  <c r="D273" i="7"/>
  <c r="C273" i="7"/>
  <c r="D272" i="7"/>
  <c r="C272" i="7"/>
  <c r="D271" i="7"/>
  <c r="C271" i="7"/>
  <c r="D270" i="7"/>
  <c r="C270" i="7"/>
  <c r="D269" i="7"/>
  <c r="C269" i="7"/>
  <c r="D268" i="7"/>
  <c r="C268" i="7"/>
  <c r="D267" i="7"/>
  <c r="C267" i="7"/>
  <c r="D266" i="7"/>
  <c r="C266" i="7"/>
  <c r="D265" i="7"/>
  <c r="C265" i="7"/>
  <c r="D264" i="7"/>
  <c r="C264" i="7"/>
  <c r="D263" i="7"/>
  <c r="C263" i="7"/>
  <c r="D262" i="7"/>
  <c r="C262" i="7"/>
  <c r="D261" i="7"/>
  <c r="C261" i="7"/>
  <c r="D260" i="7"/>
  <c r="C260" i="7"/>
  <c r="D259" i="7"/>
  <c r="C259" i="7"/>
  <c r="D258" i="7"/>
  <c r="C258" i="7"/>
  <c r="D257" i="7"/>
  <c r="C257" i="7"/>
  <c r="D256" i="7"/>
  <c r="C256" i="7"/>
  <c r="D255" i="7"/>
  <c r="C255" i="7"/>
  <c r="D254" i="7"/>
  <c r="C254" i="7"/>
  <c r="D253" i="7"/>
  <c r="C253" i="7"/>
  <c r="D252" i="7"/>
  <c r="C252" i="7"/>
  <c r="D251" i="7"/>
  <c r="C251" i="7"/>
  <c r="D250" i="7"/>
  <c r="C250" i="7"/>
  <c r="D249" i="7"/>
  <c r="C249" i="7"/>
  <c r="D248" i="7"/>
  <c r="C248" i="7"/>
  <c r="D247" i="7"/>
  <c r="C247" i="7"/>
  <c r="D246" i="7"/>
  <c r="C246" i="7"/>
  <c r="D245" i="7"/>
  <c r="C245" i="7"/>
  <c r="D244" i="7"/>
  <c r="C244" i="7"/>
  <c r="D243" i="7"/>
  <c r="C243" i="7"/>
  <c r="D242" i="7"/>
  <c r="C242" i="7"/>
  <c r="D241" i="7"/>
  <c r="C241" i="7"/>
  <c r="D240" i="7"/>
  <c r="C240" i="7"/>
  <c r="D239" i="7"/>
  <c r="C239" i="7"/>
  <c r="D238" i="7"/>
  <c r="C238" i="7"/>
  <c r="D237" i="7"/>
  <c r="C237" i="7"/>
  <c r="D236" i="7"/>
  <c r="C236" i="7"/>
  <c r="D235" i="7"/>
  <c r="C235" i="7"/>
  <c r="D234" i="7"/>
  <c r="C234" i="7"/>
  <c r="D233" i="7"/>
  <c r="C233" i="7"/>
  <c r="D232" i="7"/>
  <c r="C232" i="7"/>
  <c r="D231" i="7"/>
  <c r="C231" i="7"/>
  <c r="D230" i="7"/>
  <c r="C230" i="7"/>
  <c r="D229" i="7"/>
  <c r="C229" i="7"/>
  <c r="D228" i="7"/>
  <c r="C228" i="7"/>
  <c r="D227" i="7"/>
  <c r="C227" i="7"/>
  <c r="D226" i="7"/>
  <c r="C226" i="7"/>
  <c r="D225" i="7"/>
  <c r="C225" i="7"/>
  <c r="D224" i="7"/>
  <c r="C224" i="7"/>
  <c r="D223" i="7"/>
  <c r="C223" i="7"/>
  <c r="D222" i="7"/>
  <c r="C222" i="7"/>
  <c r="D220" i="7"/>
  <c r="D219" i="7"/>
  <c r="C219" i="7"/>
  <c r="D218" i="7"/>
  <c r="C218" i="7"/>
  <c r="D217" i="7"/>
  <c r="C217" i="7"/>
  <c r="D216" i="7"/>
  <c r="C216" i="7"/>
  <c r="D215" i="7"/>
  <c r="C215" i="7"/>
  <c r="D214" i="7"/>
  <c r="D213" i="7"/>
  <c r="C213" i="7"/>
  <c r="D212" i="7"/>
  <c r="C212" i="7"/>
  <c r="D211" i="7"/>
  <c r="C211" i="7"/>
  <c r="D210" i="7"/>
  <c r="C210" i="7"/>
  <c r="D209" i="7"/>
  <c r="C209" i="7"/>
  <c r="D208" i="7"/>
  <c r="C208" i="7"/>
  <c r="D207" i="7"/>
  <c r="C207" i="7"/>
  <c r="D206" i="7"/>
  <c r="C206" i="7"/>
  <c r="D205" i="7"/>
  <c r="C205" i="7"/>
  <c r="D204" i="7"/>
  <c r="C204" i="7"/>
  <c r="D203" i="7"/>
  <c r="C203" i="7"/>
  <c r="D202" i="7"/>
  <c r="C202" i="7"/>
  <c r="D201" i="7"/>
  <c r="C201" i="7"/>
  <c r="D200" i="7"/>
  <c r="C200" i="7"/>
  <c r="D199" i="7"/>
  <c r="C199" i="7"/>
  <c r="D198" i="7"/>
  <c r="C198" i="7"/>
  <c r="D197" i="7"/>
  <c r="C197" i="7"/>
  <c r="D196" i="7"/>
  <c r="C196" i="7"/>
  <c r="D195" i="7"/>
  <c r="C195" i="7"/>
  <c r="D194" i="7"/>
  <c r="C194" i="7"/>
  <c r="D193" i="7"/>
  <c r="C193" i="7"/>
  <c r="D192" i="7"/>
  <c r="C192" i="7"/>
  <c r="D191" i="7"/>
  <c r="C191" i="7"/>
  <c r="D190" i="7"/>
  <c r="C190" i="7"/>
  <c r="D189" i="7"/>
  <c r="C189" i="7"/>
  <c r="D188" i="7"/>
  <c r="C188" i="7"/>
  <c r="D187" i="7"/>
  <c r="C187" i="7"/>
  <c r="D186" i="7"/>
  <c r="C186" i="7"/>
  <c r="D185" i="7"/>
  <c r="C185" i="7"/>
  <c r="D184" i="7"/>
  <c r="C184" i="7"/>
  <c r="D183" i="7"/>
  <c r="C183" i="7"/>
  <c r="D182" i="7"/>
  <c r="C182" i="7"/>
  <c r="D181" i="7"/>
  <c r="C181" i="7"/>
  <c r="D180" i="7"/>
  <c r="C180" i="7"/>
  <c r="D179" i="7"/>
  <c r="C179" i="7"/>
  <c r="D178" i="7"/>
  <c r="C178" i="7"/>
  <c r="D177" i="7"/>
  <c r="C177" i="7"/>
  <c r="D176" i="7"/>
  <c r="C176" i="7"/>
  <c r="D175" i="7"/>
  <c r="C175" i="7"/>
  <c r="D174" i="7"/>
  <c r="C174" i="7"/>
  <c r="D173" i="7"/>
  <c r="C173" i="7"/>
  <c r="D172" i="7"/>
  <c r="C172" i="7"/>
  <c r="D171" i="7"/>
  <c r="C171" i="7"/>
  <c r="D170" i="7"/>
  <c r="C170" i="7"/>
  <c r="D169" i="7"/>
  <c r="C169" i="7"/>
  <c r="D168" i="7"/>
  <c r="C168" i="7"/>
  <c r="D167" i="7"/>
  <c r="C167" i="7"/>
  <c r="D166" i="7"/>
  <c r="C166" i="7"/>
  <c r="D165" i="7"/>
  <c r="C165" i="7"/>
  <c r="D164" i="7"/>
  <c r="C164" i="7"/>
  <c r="D163" i="7"/>
  <c r="C163" i="7"/>
  <c r="D162" i="7"/>
  <c r="C162" i="7"/>
  <c r="D161" i="7"/>
  <c r="C161" i="7"/>
  <c r="D160" i="7"/>
  <c r="C160" i="7"/>
  <c r="D159" i="7"/>
  <c r="C159" i="7"/>
  <c r="D158" i="7"/>
  <c r="C158" i="7"/>
  <c r="D157" i="7"/>
  <c r="C157" i="7"/>
  <c r="D156" i="7"/>
  <c r="C156" i="7"/>
  <c r="D155" i="7"/>
  <c r="C155" i="7"/>
  <c r="D154" i="7"/>
  <c r="C154" i="7"/>
  <c r="D153" i="7"/>
  <c r="C153" i="7"/>
  <c r="D152" i="7"/>
  <c r="C152" i="7"/>
  <c r="D151" i="7"/>
  <c r="C151" i="7"/>
  <c r="D150" i="7"/>
  <c r="C150" i="7"/>
  <c r="D149" i="7"/>
  <c r="D148" i="7"/>
  <c r="C148" i="7"/>
  <c r="D147" i="7"/>
  <c r="C147" i="7"/>
  <c r="D146" i="7"/>
  <c r="C146" i="7"/>
  <c r="D145" i="7"/>
  <c r="C145" i="7"/>
  <c r="D144" i="7"/>
  <c r="C144" i="7"/>
  <c r="D143" i="7"/>
  <c r="C143" i="7"/>
  <c r="D142" i="7"/>
  <c r="C142" i="7"/>
  <c r="D141" i="7"/>
  <c r="C141" i="7"/>
  <c r="D140" i="7"/>
  <c r="C140" i="7"/>
  <c r="D139" i="7"/>
  <c r="C139" i="7"/>
  <c r="R138" i="7"/>
  <c r="F138" i="7"/>
  <c r="I151" i="2" s="1"/>
  <c r="D138" i="7"/>
  <c r="C138" i="7"/>
  <c r="R137" i="7"/>
  <c r="F137" i="7"/>
  <c r="I150" i="2" s="1"/>
  <c r="D137" i="7"/>
  <c r="C137" i="7"/>
  <c r="D136" i="7"/>
  <c r="D135" i="7"/>
  <c r="R134" i="7"/>
  <c r="D134" i="7"/>
  <c r="C134" i="7"/>
  <c r="R133" i="7"/>
  <c r="D133" i="7"/>
  <c r="C133" i="7"/>
  <c r="R132" i="7"/>
  <c r="D132" i="7"/>
  <c r="C132" i="7"/>
  <c r="D131" i="7"/>
  <c r="D130" i="7"/>
  <c r="R129" i="7"/>
  <c r="D129" i="7"/>
  <c r="C129" i="7"/>
  <c r="R128" i="7"/>
  <c r="D128" i="7"/>
  <c r="C128" i="7"/>
  <c r="D127" i="7"/>
  <c r="C127" i="7"/>
  <c r="D126" i="7"/>
  <c r="C126" i="7"/>
  <c r="R125" i="7"/>
  <c r="D125" i="7"/>
  <c r="C125" i="7"/>
  <c r="R124" i="7"/>
  <c r="F124" i="7"/>
  <c r="I137" i="2" s="1"/>
  <c r="D124" i="7"/>
  <c r="C124" i="7"/>
  <c r="D123" i="7"/>
  <c r="C123" i="7"/>
  <c r="D122" i="7"/>
  <c r="C122" i="7"/>
  <c r="D121" i="7"/>
  <c r="C121" i="7"/>
  <c r="D120" i="7"/>
  <c r="C120" i="7"/>
  <c r="R119" i="7"/>
  <c r="D119" i="7"/>
  <c r="C119" i="7"/>
  <c r="R118" i="7"/>
  <c r="D118" i="7"/>
  <c r="C118" i="7"/>
  <c r="D117" i="7"/>
  <c r="C117" i="7"/>
  <c r="R116" i="7"/>
  <c r="D116" i="7"/>
  <c r="C116" i="7"/>
  <c r="D115" i="7"/>
  <c r="C115" i="7"/>
  <c r="D114" i="7"/>
  <c r="C114" i="7"/>
  <c r="R113" i="7"/>
  <c r="D113" i="7"/>
  <c r="C113" i="7"/>
  <c r="D112" i="7"/>
  <c r="C112" i="7"/>
  <c r="R111" i="7"/>
  <c r="D111" i="7"/>
  <c r="C111" i="7"/>
  <c r="D110" i="7"/>
  <c r="C110" i="7"/>
  <c r="R109" i="7"/>
  <c r="D109" i="7"/>
  <c r="C109" i="7"/>
  <c r="R108" i="7"/>
  <c r="D108" i="7"/>
  <c r="C108" i="7"/>
  <c r="D107" i="7"/>
  <c r="C107" i="7"/>
  <c r="R106" i="7"/>
  <c r="D106" i="7"/>
  <c r="C106" i="7"/>
  <c r="D105" i="7"/>
  <c r="C105" i="7"/>
  <c r="R104" i="7"/>
  <c r="F104" i="7"/>
  <c r="I117" i="2" s="1"/>
  <c r="D104" i="7"/>
  <c r="C104" i="7"/>
  <c r="R103" i="7"/>
  <c r="F103" i="7"/>
  <c r="I116" i="2" s="1"/>
  <c r="D103" i="7"/>
  <c r="C103" i="7"/>
  <c r="R102" i="7"/>
  <c r="F102" i="7"/>
  <c r="I115" i="2" s="1"/>
  <c r="D102" i="7"/>
  <c r="C102" i="7"/>
  <c r="R101" i="7"/>
  <c r="F101" i="7"/>
  <c r="I114" i="2" s="1"/>
  <c r="D101" i="7"/>
  <c r="C101" i="7"/>
  <c r="R100" i="7"/>
  <c r="F100" i="7"/>
  <c r="I113" i="2" s="1"/>
  <c r="D100" i="7"/>
  <c r="C100" i="7"/>
  <c r="R99" i="7"/>
  <c r="F99" i="7"/>
  <c r="I112" i="2" s="1"/>
  <c r="D99" i="7"/>
  <c r="C99" i="7"/>
  <c r="R98" i="7"/>
  <c r="F98" i="7"/>
  <c r="I107" i="2" s="1"/>
  <c r="D98" i="7"/>
  <c r="C98" i="7"/>
  <c r="R97" i="7"/>
  <c r="F97" i="7"/>
  <c r="I106" i="2" s="1"/>
  <c r="D97" i="7"/>
  <c r="C97" i="7"/>
  <c r="D96" i="7"/>
  <c r="C96" i="7"/>
  <c r="R95" i="7"/>
  <c r="D95" i="7"/>
  <c r="C95" i="7"/>
  <c r="R94" i="7"/>
  <c r="D94" i="7"/>
  <c r="C94" i="7"/>
  <c r="D93" i="7"/>
  <c r="C93" i="7"/>
  <c r="R92" i="7"/>
  <c r="D92" i="7"/>
  <c r="C92" i="7"/>
  <c r="R91" i="7"/>
  <c r="D91" i="7"/>
  <c r="C91" i="7"/>
  <c r="D90" i="7"/>
  <c r="C90" i="7"/>
  <c r="R89" i="7"/>
  <c r="D89" i="7"/>
  <c r="C89" i="7"/>
  <c r="R88" i="7"/>
  <c r="D88" i="7"/>
  <c r="C88" i="7"/>
  <c r="D87" i="7"/>
  <c r="C87" i="7"/>
  <c r="R86" i="7"/>
  <c r="D86" i="7"/>
  <c r="C86" i="7"/>
  <c r="R85" i="7"/>
  <c r="D85" i="7"/>
  <c r="C85" i="7"/>
  <c r="D84" i="7"/>
  <c r="C84" i="7"/>
  <c r="R83" i="7"/>
  <c r="D83" i="7"/>
  <c r="C83" i="7"/>
  <c r="R82" i="7"/>
  <c r="D82" i="7"/>
  <c r="C82" i="7"/>
  <c r="D81" i="7"/>
  <c r="C81" i="7"/>
  <c r="R80" i="7"/>
  <c r="D80" i="7"/>
  <c r="C80" i="7"/>
  <c r="R79" i="7"/>
  <c r="D79" i="7"/>
  <c r="C79" i="7"/>
  <c r="D78" i="7"/>
  <c r="C78" i="7"/>
  <c r="R77" i="7"/>
  <c r="D77" i="7"/>
  <c r="C77" i="7"/>
  <c r="R76" i="7"/>
  <c r="D76" i="7"/>
  <c r="C76" i="7"/>
  <c r="D75" i="7"/>
  <c r="C75" i="7"/>
  <c r="R74" i="7"/>
  <c r="D74" i="7"/>
  <c r="C74" i="7"/>
  <c r="R73" i="7"/>
  <c r="D73" i="7"/>
  <c r="C73" i="7"/>
  <c r="D72" i="7"/>
  <c r="C72" i="7"/>
  <c r="R71" i="7"/>
  <c r="D71" i="7"/>
  <c r="C71" i="7"/>
  <c r="R70" i="7"/>
  <c r="D70" i="7"/>
  <c r="C70" i="7"/>
  <c r="D69" i="7"/>
  <c r="C69" i="7"/>
  <c r="R68" i="7"/>
  <c r="D68" i="7"/>
  <c r="C68" i="7"/>
  <c r="R67" i="7"/>
  <c r="D67" i="7"/>
  <c r="C67" i="7"/>
  <c r="D66" i="7"/>
  <c r="C66" i="7"/>
  <c r="R65" i="7"/>
  <c r="D65" i="7"/>
  <c r="C65" i="7"/>
  <c r="R64" i="7"/>
  <c r="D64" i="7"/>
  <c r="C64" i="7"/>
  <c r="D63" i="7"/>
  <c r="C63" i="7"/>
  <c r="R62" i="7"/>
  <c r="D62" i="7"/>
  <c r="C62" i="7"/>
  <c r="R61" i="7"/>
  <c r="D61" i="7"/>
  <c r="C61" i="7"/>
  <c r="D60" i="7"/>
  <c r="C60" i="7"/>
  <c r="R59" i="7"/>
  <c r="D59" i="7"/>
  <c r="C59" i="7"/>
  <c r="R58" i="7"/>
  <c r="D58" i="7"/>
  <c r="C58" i="7"/>
  <c r="D57" i="7"/>
  <c r="C57" i="7"/>
  <c r="R56" i="7"/>
  <c r="D56" i="7"/>
  <c r="C56" i="7"/>
  <c r="R55" i="7"/>
  <c r="D55" i="7"/>
  <c r="C55" i="7"/>
  <c r="D54" i="7"/>
  <c r="C54" i="7"/>
  <c r="R53" i="7"/>
  <c r="D53" i="7"/>
  <c r="C53" i="7"/>
  <c r="R52" i="7"/>
  <c r="D52" i="7"/>
  <c r="C52" i="7"/>
  <c r="D51" i="7"/>
  <c r="C51" i="7"/>
  <c r="R50" i="7"/>
  <c r="F50" i="7"/>
  <c r="I59" i="2" s="1"/>
  <c r="D50" i="7"/>
  <c r="C50" i="7"/>
  <c r="R49" i="7"/>
  <c r="F49" i="7"/>
  <c r="I53" i="2" s="1"/>
  <c r="D49" i="7"/>
  <c r="C49" i="7"/>
  <c r="R48" i="7"/>
  <c r="F48" i="7"/>
  <c r="I52" i="2" s="1"/>
  <c r="D48" i="7"/>
  <c r="C48" i="7"/>
  <c r="R47" i="7"/>
  <c r="F47" i="7"/>
  <c r="I51" i="2" s="1"/>
  <c r="D47" i="7"/>
  <c r="R46" i="7"/>
  <c r="F46" i="7"/>
  <c r="I50" i="2" s="1"/>
  <c r="D46" i="7"/>
  <c r="R45" i="7"/>
  <c r="F45" i="7"/>
  <c r="I49" i="2" s="1"/>
  <c r="D45" i="7"/>
  <c r="R44" i="7"/>
  <c r="F44" i="7"/>
  <c r="I48" i="2" s="1"/>
  <c r="D44" i="7"/>
  <c r="R43" i="7"/>
  <c r="F43" i="7"/>
  <c r="I47" i="2" s="1"/>
  <c r="D43" i="7"/>
  <c r="R42" i="7"/>
  <c r="F42" i="7"/>
  <c r="I46" i="2" s="1"/>
  <c r="D42" i="7"/>
  <c r="F41" i="7"/>
  <c r="I45" i="2" s="1"/>
  <c r="D41" i="7"/>
  <c r="C41" i="7"/>
  <c r="R40" i="7"/>
  <c r="F40" i="7"/>
  <c r="I44" i="2" s="1"/>
  <c r="D40" i="7"/>
  <c r="C40" i="7"/>
  <c r="R39" i="7"/>
  <c r="F39" i="7"/>
  <c r="I43" i="2" s="1"/>
  <c r="D39" i="7"/>
  <c r="R38" i="7"/>
  <c r="F38" i="7"/>
  <c r="I42" i="2" s="1"/>
  <c r="D38" i="7"/>
  <c r="R37" i="7"/>
  <c r="F37" i="7"/>
  <c r="I41" i="2" s="1"/>
  <c r="D37" i="7"/>
  <c r="R36" i="7"/>
  <c r="F36" i="7"/>
  <c r="I40" i="2" s="1"/>
  <c r="D36" i="7"/>
  <c r="R35" i="7"/>
  <c r="F35" i="7"/>
  <c r="I39" i="2" s="1"/>
  <c r="D35" i="7"/>
  <c r="R34" i="7"/>
  <c r="F34" i="7"/>
  <c r="I38" i="2" s="1"/>
  <c r="D34" i="7"/>
  <c r="F33" i="7"/>
  <c r="I37" i="2" s="1"/>
  <c r="D33" i="7"/>
  <c r="C33" i="7"/>
  <c r="F32" i="7"/>
  <c r="I36" i="2" s="1"/>
  <c r="D32" i="7"/>
  <c r="F31" i="7"/>
  <c r="I35" i="2" s="1"/>
  <c r="D31" i="7"/>
  <c r="F30" i="7"/>
  <c r="I34" i="2" s="1"/>
  <c r="D30" i="7"/>
  <c r="F29" i="7"/>
  <c r="I33" i="2" s="1"/>
  <c r="D29" i="7"/>
  <c r="F28" i="7"/>
  <c r="I32" i="2" s="1"/>
  <c r="D28" i="7"/>
  <c r="F27" i="7"/>
  <c r="I31" i="2" s="1"/>
  <c r="D27" i="7"/>
  <c r="R26" i="7"/>
  <c r="F26" i="7"/>
  <c r="I30" i="2" s="1"/>
  <c r="D26" i="7"/>
  <c r="C26" i="7"/>
  <c r="R25" i="7"/>
  <c r="F25" i="7"/>
  <c r="I25" i="2" s="1"/>
  <c r="D25" i="7"/>
  <c r="C25" i="7"/>
  <c r="R24" i="7"/>
  <c r="F24" i="7"/>
  <c r="I24" i="2" s="1"/>
  <c r="D24" i="7"/>
  <c r="C24" i="7"/>
  <c r="C23" i="7"/>
  <c r="C22" i="7"/>
  <c r="R21" i="7"/>
  <c r="F21" i="7"/>
  <c r="I21" i="2" s="1"/>
  <c r="D21" i="7"/>
  <c r="C21" i="7"/>
  <c r="R20" i="7"/>
  <c r="F20" i="7"/>
  <c r="I20" i="2" s="1"/>
  <c r="D20" i="7"/>
  <c r="C20" i="7"/>
  <c r="R19" i="7"/>
  <c r="F19" i="7"/>
  <c r="I19" i="2" s="1"/>
  <c r="D19" i="7"/>
  <c r="C19" i="7"/>
  <c r="C18" i="7"/>
  <c r="C17" i="7"/>
  <c r="F16" i="7"/>
  <c r="I16" i="2" s="1"/>
  <c r="D16" i="7"/>
  <c r="C16" i="7"/>
  <c r="F15" i="7"/>
  <c r="I15" i="2" s="1"/>
  <c r="D15" i="7"/>
  <c r="C15" i="7"/>
  <c r="R14" i="7"/>
  <c r="F14" i="7"/>
  <c r="I14" i="2" s="1"/>
  <c r="D14" i="7"/>
  <c r="C14" i="7"/>
  <c r="C13" i="7"/>
  <c r="C12" i="7"/>
  <c r="F11" i="7"/>
  <c r="I11" i="2" s="1"/>
  <c r="D11" i="7"/>
  <c r="C11" i="7"/>
  <c r="F10" i="7"/>
  <c r="I10" i="2" s="1"/>
  <c r="D10" i="7"/>
  <c r="C10" i="7"/>
  <c r="R9" i="7"/>
  <c r="F9" i="7"/>
  <c r="I9" i="2" s="1"/>
  <c r="D9" i="7"/>
  <c r="C9" i="7"/>
  <c r="C8" i="7"/>
  <c r="C7" i="7"/>
  <c r="F6" i="7"/>
  <c r="I6" i="2" s="1"/>
  <c r="D6" i="7"/>
  <c r="C6" i="7"/>
  <c r="F5" i="7"/>
  <c r="I5" i="2" s="1"/>
  <c r="D5" i="7"/>
  <c r="C5" i="7"/>
  <c r="R4" i="7"/>
  <c r="F4" i="7"/>
  <c r="I4" i="2" s="1"/>
  <c r="D4" i="7"/>
  <c r="C4" i="7"/>
  <c r="R3" i="7"/>
  <c r="F3" i="7"/>
  <c r="I3" i="2" s="1"/>
  <c r="D3" i="7"/>
  <c r="C3" i="7"/>
  <c r="R2" i="7"/>
  <c r="F2" i="7"/>
  <c r="I2" i="2" s="1"/>
  <c r="D2" i="7"/>
  <c r="C2" i="7"/>
  <c r="E426" i="3" l="1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F398" i="3"/>
  <c r="E398" i="3"/>
  <c r="E397" i="3"/>
  <c r="F396" i="3"/>
  <c r="E396" i="3"/>
  <c r="E395" i="3"/>
  <c r="E394" i="3"/>
  <c r="E393" i="3"/>
  <c r="F392" i="3"/>
  <c r="E392" i="3"/>
  <c r="E391" i="3"/>
  <c r="F391" i="3" s="1"/>
  <c r="E390" i="3"/>
  <c r="F390" i="3" s="1"/>
  <c r="E389" i="3"/>
  <c r="F389" i="3" s="1"/>
  <c r="E388" i="3"/>
  <c r="F388" i="3" s="1"/>
  <c r="E387" i="3"/>
  <c r="F387" i="3" s="1"/>
  <c r="E386" i="3"/>
  <c r="F386" i="3" s="1"/>
  <c r="E385" i="3"/>
  <c r="F385" i="3" s="1"/>
  <c r="E384" i="3"/>
  <c r="F384" i="3" s="1"/>
  <c r="E383" i="3"/>
  <c r="F383" i="3" s="1"/>
  <c r="E382" i="3"/>
  <c r="F382" i="3" s="1"/>
  <c r="E381" i="3"/>
  <c r="F381" i="3" s="1"/>
  <c r="E380" i="3"/>
  <c r="F380" i="3" s="1"/>
  <c r="E379" i="3"/>
  <c r="F379" i="3" s="1"/>
  <c r="E378" i="3"/>
  <c r="F378" i="3" s="1"/>
  <c r="E377" i="3"/>
  <c r="F377" i="3" s="1"/>
  <c r="E376" i="3"/>
  <c r="F376" i="3" s="1"/>
  <c r="E375" i="3"/>
  <c r="F375" i="3" s="1"/>
  <c r="E374" i="3"/>
  <c r="F374" i="3" s="1"/>
  <c r="E373" i="3"/>
  <c r="F373" i="3" s="1"/>
  <c r="E372" i="3"/>
  <c r="E371" i="3"/>
  <c r="F371" i="3" s="1"/>
  <c r="E370" i="3"/>
  <c r="F370" i="3" s="1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F74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F56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M21" i="3"/>
  <c r="L21" i="3"/>
  <c r="K21" i="3"/>
  <c r="J21" i="3"/>
  <c r="I21" i="3"/>
  <c r="H21" i="3"/>
  <c r="G21" i="3"/>
  <c r="F21" i="3"/>
  <c r="E21" i="3"/>
  <c r="M20" i="3"/>
  <c r="L20" i="3"/>
  <c r="K20" i="3"/>
  <c r="J20" i="3"/>
  <c r="I20" i="3"/>
  <c r="H20" i="3"/>
  <c r="G20" i="3"/>
  <c r="F20" i="3"/>
  <c r="E20" i="3"/>
  <c r="M19" i="3"/>
  <c r="L19" i="3"/>
  <c r="K19" i="3"/>
  <c r="J19" i="3"/>
  <c r="I19" i="3"/>
  <c r="H19" i="3"/>
  <c r="G19" i="3"/>
  <c r="F19" i="3"/>
  <c r="E19" i="3"/>
  <c r="M18" i="3"/>
  <c r="L18" i="3"/>
  <c r="K18" i="3"/>
  <c r="J18" i="3"/>
  <c r="I18" i="3"/>
  <c r="H18" i="3"/>
  <c r="G18" i="3"/>
  <c r="F18" i="3"/>
  <c r="E18" i="3"/>
  <c r="M17" i="3"/>
  <c r="L17" i="3"/>
  <c r="K17" i="3"/>
  <c r="J17" i="3"/>
  <c r="I17" i="3"/>
  <c r="H17" i="3"/>
  <c r="G17" i="3"/>
  <c r="F17" i="3"/>
  <c r="E17" i="3"/>
  <c r="G16" i="3"/>
  <c r="H16" i="3" s="1"/>
  <c r="I16" i="3" s="1"/>
  <c r="J16" i="3" s="1"/>
  <c r="K16" i="3" s="1"/>
  <c r="L16" i="3" s="1"/>
  <c r="M16" i="3" s="1"/>
  <c r="E16" i="3"/>
  <c r="E15" i="3"/>
  <c r="M14" i="3"/>
  <c r="L14" i="3"/>
  <c r="K14" i="3"/>
  <c r="J14" i="3"/>
  <c r="I14" i="3"/>
  <c r="H14" i="3"/>
  <c r="G14" i="3"/>
  <c r="F14" i="3"/>
  <c r="E14" i="3"/>
  <c r="M13" i="3"/>
  <c r="L13" i="3"/>
  <c r="K13" i="3"/>
  <c r="J13" i="3"/>
  <c r="I13" i="3"/>
  <c r="H13" i="3"/>
  <c r="G13" i="3"/>
  <c r="E13" i="3"/>
  <c r="E12" i="3"/>
  <c r="E11" i="3"/>
  <c r="E10" i="3"/>
  <c r="M9" i="3"/>
  <c r="L9" i="3"/>
  <c r="K9" i="3"/>
  <c r="J9" i="3"/>
  <c r="I9" i="3"/>
  <c r="H9" i="3"/>
  <c r="G9" i="3"/>
  <c r="E9" i="3"/>
  <c r="M8" i="3"/>
  <c r="L8" i="3"/>
  <c r="K8" i="3"/>
  <c r="J8" i="3"/>
  <c r="I8" i="3"/>
  <c r="H8" i="3"/>
  <c r="G8" i="3"/>
  <c r="E8" i="3"/>
  <c r="M7" i="3"/>
  <c r="L7" i="3"/>
  <c r="K7" i="3"/>
  <c r="J7" i="3"/>
  <c r="I7" i="3"/>
  <c r="H7" i="3"/>
  <c r="G7" i="3"/>
  <c r="E7" i="3"/>
  <c r="M6" i="3"/>
  <c r="L6" i="3"/>
  <c r="K6" i="3"/>
  <c r="J6" i="3"/>
  <c r="I6" i="3"/>
  <c r="H6" i="3"/>
  <c r="G6" i="3"/>
  <c r="E6" i="3"/>
  <c r="M5" i="3"/>
  <c r="L5" i="3"/>
  <c r="K5" i="3"/>
  <c r="J5" i="3"/>
  <c r="I5" i="3"/>
  <c r="H5" i="3"/>
  <c r="G5" i="3"/>
  <c r="E5" i="3"/>
  <c r="F4" i="3"/>
  <c r="G4" i="3" s="1"/>
  <c r="H4" i="3" s="1"/>
  <c r="I4" i="3" s="1"/>
  <c r="J4" i="3" s="1"/>
  <c r="K4" i="3" s="1"/>
  <c r="L4" i="3" s="1"/>
  <c r="M4" i="3" s="1"/>
  <c r="E3" i="3"/>
  <c r="E2" i="3"/>
  <c r="G23" i="2"/>
  <c r="G22" i="2"/>
  <c r="G18" i="2"/>
  <c r="G17" i="2"/>
  <c r="G12" i="2"/>
  <c r="G13" i="2" s="1"/>
  <c r="G8" i="2"/>
  <c r="G7" i="2"/>
  <c r="F372" i="3" l="1"/>
  <c r="F18" i="7" l="1"/>
  <c r="I18" i="2" s="1"/>
  <c r="F17" i="7"/>
  <c r="I17" i="2" s="1"/>
  <c r="F8" i="7"/>
  <c r="I8" i="2" s="1"/>
  <c r="F7" i="7"/>
  <c r="I7" i="2" s="1"/>
  <c r="F13" i="7" l="1"/>
  <c r="I13" i="2" s="1"/>
  <c r="F12" i="7"/>
  <c r="I12" i="2" s="1"/>
  <c r="F23" i="7"/>
  <c r="I23" i="2" s="1"/>
  <c r="R23" i="7"/>
  <c r="R22" i="7"/>
  <c r="F22" i="7"/>
  <c r="I22" i="2" s="1"/>
  <c r="R117" i="7" l="1"/>
  <c r="R105" i="7"/>
  <c r="R110" i="7"/>
  <c r="R107" i="7"/>
  <c r="R112" i="7"/>
  <c r="R122" i="7"/>
  <c r="R93" i="7"/>
  <c r="R75" i="7"/>
  <c r="R139" i="7"/>
  <c r="R130" i="7"/>
  <c r="R96" i="7"/>
  <c r="R84" i="7"/>
  <c r="R72" i="7"/>
  <c r="R60" i="7"/>
  <c r="R81" i="7"/>
  <c r="R57" i="7"/>
  <c r="R120" i="7"/>
  <c r="R87" i="7"/>
  <c r="R63" i="7"/>
  <c r="R135" i="7"/>
  <c r="R126" i="7"/>
  <c r="R90" i="7"/>
  <c r="R78" i="7"/>
  <c r="R66" i="7"/>
  <c r="R54" i="7"/>
  <c r="R69" i="7"/>
  <c r="R51" i="7"/>
  <c r="R18" i="7" l="1"/>
  <c r="R12" i="7"/>
  <c r="R6" i="7"/>
  <c r="R13" i="7"/>
  <c r="R17" i="7"/>
  <c r="R11" i="7"/>
  <c r="R16" i="7"/>
  <c r="R8" i="7"/>
  <c r="R5" i="7"/>
  <c r="R7" i="7"/>
  <c r="R15" i="7"/>
  <c r="R10" i="7"/>
  <c r="R123" i="7"/>
  <c r="R136" i="7"/>
  <c r="R127" i="7"/>
  <c r="R121" i="7"/>
  <c r="R131" i="7"/>
  <c r="F397" i="3"/>
  <c r="F394" i="3"/>
  <c r="F399" i="3"/>
  <c r="F395" i="3"/>
  <c r="F393" i="3"/>
</calcChain>
</file>

<file path=xl/comments1.xml><?xml version="1.0" encoding="utf-8"?>
<comments xmlns="http://schemas.openxmlformats.org/spreadsheetml/2006/main">
  <authors>
    <author>Автор</author>
  </authors>
  <commentList>
    <comment ref="F22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V - changed by ch
</t>
        </r>
      </text>
    </comment>
    <comment ref="F22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Income with capital letter</t>
        </r>
      </text>
    </comment>
    <comment ref="F239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  <comment ref="F24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Bal_nostro… nostro с  маленькой буквы</t>
        </r>
      </text>
    </comment>
    <comment ref="F35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Добавил Income_other_s
</t>
        </r>
      </text>
    </comment>
    <comment ref="F35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Assets_other - с большой буквы</t>
        </r>
      </text>
    </comment>
    <comment ref="F37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последняя скобка лишняя</t>
        </r>
      </text>
    </comment>
    <comment ref="F37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Bonds - добавил s 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A39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поменял на growth
</t>
        </r>
      </text>
    </comment>
  </commentList>
</comments>
</file>

<file path=xl/comments3.xml><?xml version="1.0" encoding="utf-8"?>
<comments xmlns="http://schemas.openxmlformats.org/spreadsheetml/2006/main">
  <authors>
    <author>Автор</author>
  </authors>
  <commentList>
    <comment ref="C36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N - с большой буквы</t>
        </r>
      </text>
    </comment>
    <comment ref="E36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b/>
            <sz val="9"/>
            <color indexed="81"/>
            <rFont val="Tahoma"/>
            <family val="2"/>
            <charset val="204"/>
          </rPr>
          <t xml:space="preserve">
</t>
        </r>
      </text>
    </comment>
    <comment ref="C36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N - с большой буквы</t>
        </r>
      </text>
    </comment>
    <comment ref="C36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+buffet</t>
        </r>
      </text>
    </comment>
    <comment ref="D83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была ошибка - сам поставил заглушку</t>
        </r>
      </text>
    </comment>
  </commentList>
</comments>
</file>

<file path=xl/sharedStrings.xml><?xml version="1.0" encoding="utf-8"?>
<sst xmlns="http://schemas.openxmlformats.org/spreadsheetml/2006/main" count="7535" uniqueCount="2907">
  <si>
    <t>RWA_C</t>
  </si>
  <si>
    <t>T0</t>
  </si>
  <si>
    <t>3.1.</t>
  </si>
  <si>
    <t>Assets_total</t>
  </si>
  <si>
    <t>Активы всего</t>
  </si>
  <si>
    <t>Расчет</t>
  </si>
  <si>
    <t>SUM по иерархии</t>
  </si>
  <si>
    <t>3.1.1.</t>
  </si>
  <si>
    <t>Liq_assets</t>
  </si>
  <si>
    <t>Высоколиквидные активы</t>
  </si>
  <si>
    <t>3.1.1.1.</t>
  </si>
  <si>
    <t>Cash</t>
  </si>
  <si>
    <t>Денежные средства</t>
  </si>
  <si>
    <t>3.1.1.1.1.</t>
  </si>
  <si>
    <t>Cash_rub</t>
  </si>
  <si>
    <t>Денежные средства в рублях</t>
  </si>
  <si>
    <t xml:space="preserve"> + ParamD</t>
  </si>
  <si>
    <t>Cash_rub[T-1]*Cash_rub_growth[T]</t>
  </si>
  <si>
    <t>ParamD,Fmod</t>
  </si>
  <si>
    <t>3.1.1.1.2.</t>
  </si>
  <si>
    <t>Cash_cur</t>
  </si>
  <si>
    <t>Денежные средства в валюте</t>
  </si>
  <si>
    <t>Cash_cur[T-1]*Cash_cur_growth[T]*Exch_Rate[T]</t>
  </si>
  <si>
    <t>3.1.1.1.3.</t>
  </si>
  <si>
    <t>Bal_cash_rub</t>
  </si>
  <si>
    <t>Балансировщик ДС в рублях</t>
  </si>
  <si>
    <t>B-ing</t>
  </si>
  <si>
    <t>3.1.1.1.4.</t>
  </si>
  <si>
    <t>Bal_cash_cur</t>
  </si>
  <si>
    <t>Балансировщик ДС в валюте</t>
  </si>
  <si>
    <t>3.1.1.2.</t>
  </si>
  <si>
    <t>CBR_lending</t>
  </si>
  <si>
    <t>Корр.счет и депозиты в Банке России</t>
  </si>
  <si>
    <t>3.1.1.2.1.</t>
  </si>
  <si>
    <t>CBR_lending_rub</t>
  </si>
  <si>
    <t>Корр.счет и депозиты в Банке России в рублях</t>
  </si>
  <si>
    <t>CBR_lending_rub[T-1]*CBR_lending_rub_growth[T]</t>
  </si>
  <si>
    <t>3.1.1.2.2.</t>
  </si>
  <si>
    <t>CBR_lending_cur</t>
  </si>
  <si>
    <t>Корр.счет и депозиты в Банке России в валюте</t>
  </si>
  <si>
    <t>CBR_lending_cur[T-1]*CBR_lending_cur_growth[T]*Exch_Rate[T]</t>
  </si>
  <si>
    <t>3.1.1.2.3.</t>
  </si>
  <si>
    <t>Bal_CBR_lending_rub</t>
  </si>
  <si>
    <t>Балансировщик средства в Банке России в рублях</t>
  </si>
  <si>
    <t>3.1.1.2.4.</t>
  </si>
  <si>
    <t>Bal_CBR_lending_cur</t>
  </si>
  <si>
    <t>Балансировщик средства в Банке России в валюте</t>
  </si>
  <si>
    <t>3.1.1.3.</t>
  </si>
  <si>
    <t>Nostro</t>
  </si>
  <si>
    <t>Корр.счета НОСТРО, средства в расчетах и на бирже</t>
  </si>
  <si>
    <t>3.1.1.3.1.</t>
  </si>
  <si>
    <t>Nostro_rub</t>
  </si>
  <si>
    <t>Корр.счета НОСТРО, средства в расчетах и на бирже в рублях</t>
  </si>
  <si>
    <t>Nostro_rub[T-1]*Nostro_rub_growth[T]</t>
  </si>
  <si>
    <t>3.1.1.3.2.</t>
  </si>
  <si>
    <t>Nostro_cur</t>
  </si>
  <si>
    <t>Корр.счета НОСТРО, средства в расчетах и на бирже в валюте</t>
  </si>
  <si>
    <t>Nostro_cur[T-1]*Nostro_rub_growth[T]*Exch_Rate[T]</t>
  </si>
  <si>
    <t>3.1.1.3.3.</t>
  </si>
  <si>
    <t>Bal_nostro_rub</t>
  </si>
  <si>
    <t>Балансировщик НОСТРО в рублях</t>
  </si>
  <si>
    <t>3.1.1.3.4.</t>
  </si>
  <si>
    <t>Bal_nostro_cur</t>
  </si>
  <si>
    <t>Балансировщик НОСТРО в валюте</t>
  </si>
  <si>
    <t>3.1.2.</t>
  </si>
  <si>
    <t>Bank_loan</t>
  </si>
  <si>
    <t>МБК предоставленные</t>
  </si>
  <si>
    <t>3.1.2.1.</t>
  </si>
  <si>
    <t>Bank_loan_rub</t>
  </si>
  <si>
    <t>МБК предоставленные в рублях</t>
  </si>
  <si>
    <t>Bank_loan_rub[T-1]*Bank_loan_rub_growth[T]</t>
  </si>
  <si>
    <t>3.1.2.2.</t>
  </si>
  <si>
    <t>Bank_loan_cur</t>
  </si>
  <si>
    <t xml:space="preserve">МБК предоставленные в валюте </t>
  </si>
  <si>
    <t>Bank_loan_cur[T-1]*Bank_loan_cur_growth[T]*Exch_Rate[T]</t>
  </si>
  <si>
    <t>3.1.2.3.</t>
  </si>
  <si>
    <t>Bal_bank_loan_rub</t>
  </si>
  <si>
    <t>Балансировщик МБК предоставленные в рублях</t>
  </si>
  <si>
    <t>3.1.2.4.</t>
  </si>
  <si>
    <t>Bal_bank_loan_cur</t>
  </si>
  <si>
    <t xml:space="preserve">Балансировщик МБК предоставленные в валюте </t>
  </si>
  <si>
    <t>3.1.2.5.</t>
  </si>
  <si>
    <t>Bank_loan_prov</t>
  </si>
  <si>
    <t>Резервы по МБК и ВЛА</t>
  </si>
  <si>
    <t>Bank_loan_prov[T-1]+Bank_loan_prov_ch[T]</t>
  </si>
  <si>
    <t>Bank_loan_prov_ch</t>
  </si>
  <si>
    <t>3.1.3.</t>
  </si>
  <si>
    <t>Bonds</t>
  </si>
  <si>
    <t>Долговые ценные бумаги - ВСЕГО</t>
  </si>
  <si>
    <t>а)</t>
  </si>
  <si>
    <t>Bonds_gov</t>
  </si>
  <si>
    <t>Российские гос. облигации</t>
  </si>
  <si>
    <t>SUM a) по иерархии</t>
  </si>
  <si>
    <t>b)</t>
  </si>
  <si>
    <t>Bonds_corp</t>
  </si>
  <si>
    <t>Российские корп. долговые</t>
  </si>
  <si>
    <t>SUM b) по иерархии</t>
  </si>
  <si>
    <t>c)</t>
  </si>
  <si>
    <t>Bonds_foreign</t>
  </si>
  <si>
    <t>Иностранные долговые</t>
  </si>
  <si>
    <t>SUM c) по иерархии</t>
  </si>
  <si>
    <t>d)</t>
  </si>
  <si>
    <t>Bonds_prov</t>
  </si>
  <si>
    <t>Резервы</t>
  </si>
  <si>
    <t>SUM d) по иерархии</t>
  </si>
  <si>
    <t>3.1.3.1.</t>
  </si>
  <si>
    <t>Bonds_FVPL</t>
  </si>
  <si>
    <t>Облигации - учет по СС на ОПУ</t>
  </si>
  <si>
    <t>3.1.3.1.1.</t>
  </si>
  <si>
    <t>Bonds_FVPL_gov_rub</t>
  </si>
  <si>
    <t xml:space="preserve"> T711</t>
  </si>
  <si>
    <t>3.1.3.1.2.</t>
  </si>
  <si>
    <t>Bonds_FVPL_gov_cur</t>
  </si>
  <si>
    <t>3.1.3.1.3.</t>
  </si>
  <si>
    <t>Bonds_FVPL_corp_rub</t>
  </si>
  <si>
    <t xml:space="preserve">Российские корп. облигации </t>
  </si>
  <si>
    <t>3.1.3.1.4.</t>
  </si>
  <si>
    <t>Bonds_FVPL_corp_cur</t>
  </si>
  <si>
    <t>3.1.3.1.5.</t>
  </si>
  <si>
    <t>Bonds_FVPL_foreign_rub</t>
  </si>
  <si>
    <t>3.1.3.1.6.</t>
  </si>
  <si>
    <t>Bonds_FVPL_foreign_cur</t>
  </si>
  <si>
    <t>3.1.3.2.</t>
  </si>
  <si>
    <t>Bonds_FVOCI</t>
  </si>
  <si>
    <t>Облигации - учет по СС на ПСД</t>
  </si>
  <si>
    <t>3.1.3.2.1.</t>
  </si>
  <si>
    <t>Bonds_FVOCI_gov_rub</t>
  </si>
  <si>
    <t>3.1.3.2.2.</t>
  </si>
  <si>
    <t>Bonds_FVOCI_gov_cur</t>
  </si>
  <si>
    <t>3.1.3.2.3.</t>
  </si>
  <si>
    <t>Bonds_FVOCI_corp_rub</t>
  </si>
  <si>
    <t>3.1.3.2.4.</t>
  </si>
  <si>
    <t>Bonds_FVOCI_corp_cur</t>
  </si>
  <si>
    <t>3.1.3.2.5.</t>
  </si>
  <si>
    <t>Bonds_FVOCI_foreign_rub</t>
  </si>
  <si>
    <t>3.1.3.2.6.</t>
  </si>
  <si>
    <t>Bonds_FVOCI_foreign_cur</t>
  </si>
  <si>
    <t>3.1.3.2.7.</t>
  </si>
  <si>
    <t>Bonds_FVOCI_prov</t>
  </si>
  <si>
    <t>3.1.3.3.</t>
  </si>
  <si>
    <t>Bonds_AMC</t>
  </si>
  <si>
    <t>Облигации - учет по АС</t>
  </si>
  <si>
    <t>3.1.3.3.1.</t>
  </si>
  <si>
    <t>Bonds_AMC_gov_rub</t>
  </si>
  <si>
    <t>3.1.3.3.2.</t>
  </si>
  <si>
    <t>Bonds_AMC_gov_cur</t>
  </si>
  <si>
    <t>3.1.3.3.3.</t>
  </si>
  <si>
    <t>Bonds_AMC_corp_rub</t>
  </si>
  <si>
    <t>3.1.3.3.4.</t>
  </si>
  <si>
    <t>Bonds_AMC_corp_cur</t>
  </si>
  <si>
    <t>3.1.3.3.5.</t>
  </si>
  <si>
    <t>Bonds_AMC_foreign_rub</t>
  </si>
  <si>
    <t>3.1.3.3.6.</t>
  </si>
  <si>
    <t>Bonds_AMC_foreign_cur</t>
  </si>
  <si>
    <t>3.1.3.3.7.</t>
  </si>
  <si>
    <t>Bonds_AMC_prov</t>
  </si>
  <si>
    <t>3.1.4.</t>
  </si>
  <si>
    <t>C_loan_total</t>
  </si>
  <si>
    <t>Кредиты ЮЛ - ВСЕГО</t>
  </si>
  <si>
    <t>C_loan_total_good_portf</t>
  </si>
  <si>
    <t>Работающие кредиты - баланс</t>
  </si>
  <si>
    <t>C_loan_total_good_off</t>
  </si>
  <si>
    <t>Работающие кредиты - НКЛ</t>
  </si>
  <si>
    <t>C_loan_total_good_prov</t>
  </si>
  <si>
    <t>Резервы по работающим кредитам</t>
  </si>
  <si>
    <t>C_loan_total_npl_portf</t>
  </si>
  <si>
    <t>Неработающие кредиты</t>
  </si>
  <si>
    <t>C_loan_total_npl_prov</t>
  </si>
  <si>
    <t>Резервы по неработающим кредитам</t>
  </si>
  <si>
    <t>SUM e) по иерархии</t>
  </si>
  <si>
    <t>3.1.4.1.</t>
  </si>
  <si>
    <t>C_loan_low</t>
  </si>
  <si>
    <t>Кредиты ЮЛ - низкорисковые</t>
  </si>
  <si>
    <t>3.1.4.1.1.</t>
  </si>
  <si>
    <t>C_loan_low_good_portf</t>
  </si>
  <si>
    <t>C1</t>
  </si>
  <si>
    <t>C_loan_low_good_off</t>
  </si>
  <si>
    <t>3.1.4.1.3.</t>
  </si>
  <si>
    <t>C_loan_low_good_prov</t>
  </si>
  <si>
    <t>3.1.4.1.4.</t>
  </si>
  <si>
    <t>C_loan_low_npl_portf</t>
  </si>
  <si>
    <t>3.1.4.1.5.</t>
  </si>
  <si>
    <t>C_loan_low_npl_prov</t>
  </si>
  <si>
    <t>3.1.4.2.</t>
  </si>
  <si>
    <t>C_loan_large</t>
  </si>
  <si>
    <t>Кредиты ЮЛ - крупный бизнес</t>
  </si>
  <si>
    <t>3.1.4.2.1.</t>
  </si>
  <si>
    <t>C_loan_large_good_portf</t>
  </si>
  <si>
    <t>C_loan_large_good_off</t>
  </si>
  <si>
    <t>3.1.4.2.3.</t>
  </si>
  <si>
    <t>C_loan_large_good_prov</t>
  </si>
  <si>
    <t>3.1.4.2.4.</t>
  </si>
  <si>
    <t>C_loan_large_npl_portf</t>
  </si>
  <si>
    <t>3.1.4.2.5.</t>
  </si>
  <si>
    <t>C_loan_large_npl_prov</t>
  </si>
  <si>
    <t>3.1.4.3.</t>
  </si>
  <si>
    <t>C_loan_mid</t>
  </si>
  <si>
    <t>Кредиты ЮЛ - средний и малый бизнес</t>
  </si>
  <si>
    <t>3.1.4.3.1.</t>
  </si>
  <si>
    <t>C_loan_mid_good_portf</t>
  </si>
  <si>
    <t>C_loan_mid_good_off</t>
  </si>
  <si>
    <t>3.1.4.3.3.</t>
  </si>
  <si>
    <t>C_loan_mid_good_prov</t>
  </si>
  <si>
    <t>3.1.4.3.4.</t>
  </si>
  <si>
    <t>C_loan_mid_npl_portf</t>
  </si>
  <si>
    <t>3.1.4.3.5.</t>
  </si>
  <si>
    <t>C_loan_mid_npl_prov</t>
  </si>
  <si>
    <t>3.1.4.4.</t>
  </si>
  <si>
    <t>C_loan_micro</t>
  </si>
  <si>
    <t>Кредиты ЮЛ - микро бизнес</t>
  </si>
  <si>
    <t>3.1.4.4.1.</t>
  </si>
  <si>
    <t>C_loan_micro_good_portf</t>
  </si>
  <si>
    <t>C_loan_micro_good_off</t>
  </si>
  <si>
    <t>3.1.4.4.3.</t>
  </si>
  <si>
    <t>C_loan_micro_good_prov</t>
  </si>
  <si>
    <t>3.1.4.4.4.</t>
  </si>
  <si>
    <t>C_loan_micro_npl_portf</t>
  </si>
  <si>
    <t>3.1.4.4.5.</t>
  </si>
  <si>
    <t>C_loan_micro_npl_prov</t>
  </si>
  <si>
    <t>3.1.4.5.</t>
  </si>
  <si>
    <t>C_loan_sl_construct</t>
  </si>
  <si>
    <t>Финансирование строительства жилья</t>
  </si>
  <si>
    <t>3.1.4.5.1.</t>
  </si>
  <si>
    <t>C_loan_sl_construct_good_portf</t>
  </si>
  <si>
    <t>C_loan_sl_construct_good_off</t>
  </si>
  <si>
    <t>3.1.4.5.3.</t>
  </si>
  <si>
    <t>C_loan_sl_construct_good_prov</t>
  </si>
  <si>
    <t>3.1.4.5.4.</t>
  </si>
  <si>
    <t>C_loan_sl_construct_npl_portf</t>
  </si>
  <si>
    <t>3.1.4.5.5.</t>
  </si>
  <si>
    <t>C_loan_sl_construct_npl_prov</t>
  </si>
  <si>
    <t>3.1.4.6.</t>
  </si>
  <si>
    <t>C_loan_sl_other</t>
  </si>
  <si>
    <t>Прочие специализированные кредиты</t>
  </si>
  <si>
    <t>3.1.4.6.1.</t>
  </si>
  <si>
    <t>C_loan_sl_other_good_portf</t>
  </si>
  <si>
    <t>C_loan_sl_other_good_off</t>
  </si>
  <si>
    <t>3.1.4.6.3.</t>
  </si>
  <si>
    <t>C_loan_sl_other_good_prov</t>
  </si>
  <si>
    <t>3.1.4.6.4.</t>
  </si>
  <si>
    <t>C_loan_sl_other_npl_portf</t>
  </si>
  <si>
    <t>3.1.4.6.5.</t>
  </si>
  <si>
    <t>C_loan_sl_other_npl_prov</t>
  </si>
  <si>
    <t>3.1.4.7.</t>
  </si>
  <si>
    <t>C_loan_legacy</t>
  </si>
  <si>
    <t>Кредиты ЮЛ - спецпортфель</t>
  </si>
  <si>
    <t>3.1.4.7.1.</t>
  </si>
  <si>
    <t>C_loan_legacy_good_portf</t>
  </si>
  <si>
    <t>C_loan_legacy_good_off</t>
  </si>
  <si>
    <t>3.1.4.7.3.</t>
  </si>
  <si>
    <t>C_loan_legacy_good_prov</t>
  </si>
  <si>
    <t>3.1.4.7.4.</t>
  </si>
  <si>
    <t>C_loan_legacy_npl_portf</t>
  </si>
  <si>
    <t>3.1.4.7.5.</t>
  </si>
  <si>
    <t>C_loan_legacy_npl_prov</t>
  </si>
  <si>
    <t>C_loan_res</t>
  </si>
  <si>
    <t>Кредиты ЮЛ - прочие</t>
  </si>
  <si>
    <t>C_loan_res_good_portf</t>
  </si>
  <si>
    <t>C_loan_res_good_off</t>
  </si>
  <si>
    <t>C_loan_res_good_prov</t>
  </si>
  <si>
    <t>C_loan_res_npl_portf</t>
  </si>
  <si>
    <t>C_loan_res_npl_prov</t>
  </si>
  <si>
    <t>3.1.5.</t>
  </si>
  <si>
    <t>Ind_loan_total</t>
  </si>
  <si>
    <t>Кредиты ФЛ - ВСЕГО</t>
  </si>
  <si>
    <t>Ind_loan_total_good_portf</t>
  </si>
  <si>
    <t>Работающие кредиты</t>
  </si>
  <si>
    <t>Ind_loan_total_good_prov</t>
  </si>
  <si>
    <t>Ind_loan_total_npl_portf</t>
  </si>
  <si>
    <t>Ind_loan_total_npl_prov</t>
  </si>
  <si>
    <t>3.1.5.1.</t>
  </si>
  <si>
    <t>Ind_loan_mort</t>
  </si>
  <si>
    <t>Ипотечные кредиты</t>
  </si>
  <si>
    <t>3.1.5.1.1.</t>
  </si>
  <si>
    <t>Ind_loan_mort_good_portf</t>
  </si>
  <si>
    <t>3.1.5.1.2.</t>
  </si>
  <si>
    <t>Ind_loan_mort_good_prov</t>
  </si>
  <si>
    <t>3.1.5.1.3.</t>
  </si>
  <si>
    <t>Ind_loan_mort_npl_portf</t>
  </si>
  <si>
    <t>3.1.5.1.4.</t>
  </si>
  <si>
    <t>Ind_loan_mort_npl_prov</t>
  </si>
  <si>
    <t>3.1.5.2.</t>
  </si>
  <si>
    <t>Ind_loan_auto</t>
  </si>
  <si>
    <t>Автокредиты</t>
  </si>
  <si>
    <t>3.1.5.2.1.</t>
  </si>
  <si>
    <t>Ind_loan_auto_good_portf</t>
  </si>
  <si>
    <t>3.1.5.2.2.</t>
  </si>
  <si>
    <t>Ind_loan_auto_good_prov</t>
  </si>
  <si>
    <t>3.1.5.2.3.</t>
  </si>
  <si>
    <t>Ind_loan_auto_npl_portf</t>
  </si>
  <si>
    <t>3.1.5.2.4.</t>
  </si>
  <si>
    <t>Ind_loan_auto_npl_prov</t>
  </si>
  <si>
    <t>3.1.5.3.</t>
  </si>
  <si>
    <t>Ind_loan_card</t>
  </si>
  <si>
    <t>Кредитные карты</t>
  </si>
  <si>
    <t>3.1.5.3.1.</t>
  </si>
  <si>
    <t>Ind_loan_card_good_portf</t>
  </si>
  <si>
    <t>3.1.5.3.2.</t>
  </si>
  <si>
    <t>Ind_loan_card_good_prov</t>
  </si>
  <si>
    <t>3.1.5.3.3.</t>
  </si>
  <si>
    <t>Ind_loan_card_npl_portf</t>
  </si>
  <si>
    <t>3.1.5.3.4.</t>
  </si>
  <si>
    <t>Ind_loan_card_npl_prov</t>
  </si>
  <si>
    <t>3.1.5.4.</t>
  </si>
  <si>
    <t>Ind_loan_other</t>
  </si>
  <si>
    <t>Необеспеченное потребительское кредитование</t>
  </si>
  <si>
    <t>3.1.5.4.1.</t>
  </si>
  <si>
    <t>Ind_loan_consume_good_portf</t>
  </si>
  <si>
    <t>3.1.5.4.2.</t>
  </si>
  <si>
    <t>Ind_loan_consume_good_prov</t>
  </si>
  <si>
    <t>3.1.5.4.3.</t>
  </si>
  <si>
    <t>Ind_loan_consume_npl_portf</t>
  </si>
  <si>
    <t>3.1.5.4.4.</t>
  </si>
  <si>
    <t>Ind_loan_consume_npl_prov</t>
  </si>
  <si>
    <t>3.1.6.</t>
  </si>
  <si>
    <t>Equity</t>
  </si>
  <si>
    <t>Долевые ценные бумаги</t>
  </si>
  <si>
    <t>3.1.6.1.</t>
  </si>
  <si>
    <t>Equity_shares_rub</t>
  </si>
  <si>
    <t>Акции в рублях</t>
  </si>
  <si>
    <t>Equity_shares_rub[T-1]*Equity_shares_rub_reval[T]</t>
  </si>
  <si>
    <t>Equity_shares_rub_reval</t>
  </si>
  <si>
    <t>3.1.6.2.</t>
  </si>
  <si>
    <t>Equity_shares_cur</t>
  </si>
  <si>
    <t>Акции в валюте</t>
  </si>
  <si>
    <t>Equity_shares_cur[T-1]*Equity_shares_cur_reval[T]*Exch_Rate[T]</t>
  </si>
  <si>
    <t>Exch_Rate</t>
  </si>
  <si>
    <t>Equity_shares_cur_reval</t>
  </si>
  <si>
    <t>3.1.6.3.</t>
  </si>
  <si>
    <t>Equity_units_rub</t>
  </si>
  <si>
    <t>Паи в рублях</t>
  </si>
  <si>
    <t>Equity_units_rub[T-1]*Equity_units_rub_reval[T]</t>
  </si>
  <si>
    <t>Equity_units_rub_reval</t>
  </si>
  <si>
    <t>3.1.6.4.</t>
  </si>
  <si>
    <t>Equity_units_cur</t>
  </si>
  <si>
    <t>Паи в валюте</t>
  </si>
  <si>
    <t>Equity_units_cur[T-1]*Equity_units_cur_reval[T]*Exch_Rate[T]</t>
  </si>
  <si>
    <t>Equity_units_cur_reval</t>
  </si>
  <si>
    <t>3.1.6.5.</t>
  </si>
  <si>
    <t>Equity_prov</t>
  </si>
  <si>
    <t>Equity_prov[T-1]+Equity_prov_ch[T]</t>
  </si>
  <si>
    <t>Equity_prov_ch</t>
  </si>
  <si>
    <t>3.1.7.</t>
  </si>
  <si>
    <t>Invest</t>
  </si>
  <si>
    <t>Инвестиции</t>
  </si>
  <si>
    <t>3.1.7.1.</t>
  </si>
  <si>
    <t>Investments_portf_rub</t>
  </si>
  <si>
    <t>Инвестиции в рублях</t>
  </si>
  <si>
    <t>Investments_portf_rub[T-1]*Investments_rub_reval[T]+Investments_portf_rub_ch[T]</t>
  </si>
  <si>
    <t>Investments_portf_rub_ch</t>
  </si>
  <si>
    <t>3.1.7.2.</t>
  </si>
  <si>
    <t>Investments_portf_cur</t>
  </si>
  <si>
    <t>Инвестиции в валюте</t>
  </si>
  <si>
    <t>Investments_portf_cur[T-1]*Investments_cur_reval[T]*Exch_Rate[T]+Investments_portf_cur_ch[T]</t>
  </si>
  <si>
    <t>Investments_portf_cur_ch</t>
  </si>
  <si>
    <t>3.1.7.3.</t>
  </si>
  <si>
    <t>Investments_prov</t>
  </si>
  <si>
    <t>(Investments_portf_rub[T]+Investments_portf_cur[T])*Investments_prov_level[T]</t>
  </si>
  <si>
    <t>3.1.8.</t>
  </si>
  <si>
    <t>Property</t>
  </si>
  <si>
    <t>Основные средства</t>
  </si>
  <si>
    <t>3.1.8.1.</t>
  </si>
  <si>
    <t>Property_rub</t>
  </si>
  <si>
    <t>Основные средства в рублях</t>
  </si>
  <si>
    <t>Property_rub[T-1]*Index_real_estate_reval[T]+Property_rub_ch[T]</t>
  </si>
  <si>
    <t>Index_real_estate_reval</t>
  </si>
  <si>
    <t>Property_rub_ch</t>
  </si>
  <si>
    <t>3.1.8.2.</t>
  </si>
  <si>
    <t>Property_cur</t>
  </si>
  <si>
    <t>Основные средства в валюте</t>
  </si>
  <si>
    <t>Property_cur[T-1]*Index_real_estate_reval[T]*Exch_Rate[T]+Property_cur_ch[T]</t>
  </si>
  <si>
    <t>Property_cur_ch</t>
  </si>
  <si>
    <t>3.1.10.</t>
  </si>
  <si>
    <t>3.1.9.</t>
  </si>
  <si>
    <t>Assets_other_total</t>
  </si>
  <si>
    <t>Прочие активы всего</t>
  </si>
  <si>
    <t>3.1.10.1.</t>
  </si>
  <si>
    <t>3.1.9.1.</t>
  </si>
  <si>
    <t>Assets_other_obligatory</t>
  </si>
  <si>
    <t>ФОР</t>
  </si>
  <si>
    <t>(C_account[T-1]+C_deposit[T-1]+Ind_account[T-1]+Ind_deposit[T-1])*Assets_other_obligatory_growth[T]</t>
  </si>
  <si>
    <t>3.1.10.2.</t>
  </si>
  <si>
    <t>3.1.9.2.</t>
  </si>
  <si>
    <t>Assets_other_deriv</t>
  </si>
  <si>
    <t>Требования по ПФИ</t>
  </si>
  <si>
    <t>3.1.9.2.1.</t>
  </si>
  <si>
    <t>Assets_other_deriv_rub</t>
  </si>
  <si>
    <t xml:space="preserve"> в рублях</t>
  </si>
  <si>
    <t>Assets_other_deriv_rub[T-1]*Assets_other_deriv_rub_growth[T]</t>
  </si>
  <si>
    <t>3.1.9.2.2.</t>
  </si>
  <si>
    <t>Assets_other_deriv_cur</t>
  </si>
  <si>
    <t xml:space="preserve"> в валюте</t>
  </si>
  <si>
    <t>Assets_other_deriv_cur[T-1]*Assets_other_deriv_cur_growth[T]</t>
  </si>
  <si>
    <t>3.1.10.3.</t>
  </si>
  <si>
    <t>3.1.9.3.</t>
  </si>
  <si>
    <t>Assets_other_prov_cred</t>
  </si>
  <si>
    <t>Прочие резервы по операциям кредитного характера</t>
  </si>
  <si>
    <t>Assets_other_prov_cred[T-1]*Assets_other_prov_cred_growth[T]</t>
  </si>
  <si>
    <t>3.1.10.4.</t>
  </si>
  <si>
    <t>3.1.9.4.</t>
  </si>
  <si>
    <t>Assets_other_prov_other</t>
  </si>
  <si>
    <t>Резервы на прочие потери</t>
  </si>
  <si>
    <t>Assets_other_prov_other[T-1]*Assets_other_prov_other_growth[T]</t>
  </si>
  <si>
    <t>3.1.10.6.</t>
  </si>
  <si>
    <t>3.1.9.5.</t>
  </si>
  <si>
    <t>Assets_other_etc</t>
  </si>
  <si>
    <t>Иные прочие активы</t>
  </si>
  <si>
    <t>3.2.8.2.</t>
  </si>
  <si>
    <t>Liab_other_prov_correct</t>
  </si>
  <si>
    <t xml:space="preserve">Корректировки резервов </t>
  </si>
  <si>
    <t>Liab_other_prov_correct_C_loan</t>
  </si>
  <si>
    <t>Корректировки резервов по кредитам ЮЛ</t>
  </si>
  <si>
    <t>3.1.10.1.1.</t>
  </si>
  <si>
    <t>Liab_other_prov_correct_C_loan_low</t>
  </si>
  <si>
    <t>По низкорисковым кредитам</t>
  </si>
  <si>
    <t>3.1.10.1.2.</t>
  </si>
  <si>
    <t>Liab_other_prov_correct_C_loan_large</t>
  </si>
  <si>
    <t>По кредитам крупному бизнесу</t>
  </si>
  <si>
    <t>3.1.10.1.3.</t>
  </si>
  <si>
    <t>Liab_other_prov_correct_C_loan_mid</t>
  </si>
  <si>
    <t>По кредитам среднему и малому бизнесу</t>
  </si>
  <si>
    <t>3.1.10.1.4.</t>
  </si>
  <si>
    <t>Liab_other_prov_correct_C_loan_micro</t>
  </si>
  <si>
    <t>По кредитам микропредприятиям</t>
  </si>
  <si>
    <t>3.1.10.1.5.</t>
  </si>
  <si>
    <t>Liab_other_prov_correct_C_loan_sl_construct</t>
  </si>
  <si>
    <t>По финанрисованию строительства жилья</t>
  </si>
  <si>
    <t>3.1.10.1.6.</t>
  </si>
  <si>
    <t>Liab_other_prov_correct_C_loan_sl_other</t>
  </si>
  <si>
    <t>По прочим специализированным кредитам</t>
  </si>
  <si>
    <t>3.1.10.1.7.</t>
  </si>
  <si>
    <t>Liab_other_prov_correct_C_loan_legacy</t>
  </si>
  <si>
    <t>По спецпортфелюю</t>
  </si>
  <si>
    <t>3.1.10.1.8.</t>
  </si>
  <si>
    <t>Liab_other_prov_correct_C_loan_res</t>
  </si>
  <si>
    <t>по прочим</t>
  </si>
  <si>
    <t>Liab_other_prov_correct_ind_loan</t>
  </si>
  <si>
    <t>Корректировки резервов по кредитам ФЛ</t>
  </si>
  <si>
    <t>3.1.10.2.1.</t>
  </si>
  <si>
    <t>Liab_other_prov_correct_ind_loan_mort</t>
  </si>
  <si>
    <t>По ипотечным кредитам</t>
  </si>
  <si>
    <t>3.1.10.2.2.</t>
  </si>
  <si>
    <t>Liab_other_prov_correct_ind_loan_auto</t>
  </si>
  <si>
    <t>По автокредитам</t>
  </si>
  <si>
    <t>3.1.10.2.3.</t>
  </si>
  <si>
    <t>Liab_other_prov_correct_ind_loan_card</t>
  </si>
  <si>
    <t>По кредитным картам</t>
  </si>
  <si>
    <t>3.1.10.2.4.</t>
  </si>
  <si>
    <t>Liab_other_prov_correct_ind_loan_consume</t>
  </si>
  <si>
    <t>По необеспеченному потребительскому кредитованию</t>
  </si>
  <si>
    <t>3.2.</t>
  </si>
  <si>
    <t>Liab_total</t>
  </si>
  <si>
    <t>Пассивы всего</t>
  </si>
  <si>
    <t>3.2.1.</t>
  </si>
  <si>
    <t>Bank_borrow</t>
  </si>
  <si>
    <t>Средства банков</t>
  </si>
  <si>
    <t>3.2.1.1.</t>
  </si>
  <si>
    <t>LORO</t>
  </si>
  <si>
    <t>Корр.счета ЛОРО</t>
  </si>
  <si>
    <t>3.2.1.1.1.</t>
  </si>
  <si>
    <t>LORO_rub</t>
  </si>
  <si>
    <t>Корр.счета ЛОРО в рублях</t>
  </si>
  <si>
    <t>LORO_rub[T-1]*LORO_rub_growth[T]</t>
  </si>
  <si>
    <t>3.2.1.1.2.</t>
  </si>
  <si>
    <t>LORO_cur</t>
  </si>
  <si>
    <t>Корр.счета ЛОРО в валюте</t>
  </si>
  <si>
    <t>LORO_cur[T-1]*LORO_cur_growth[T]*Exch_Rate[T]</t>
  </si>
  <si>
    <t>3.2.1.1.3.</t>
  </si>
  <si>
    <t>Bal_LORO_rub</t>
  </si>
  <si>
    <t xml:space="preserve">Балансировщик корр.счета ЛОРО в рублях </t>
  </si>
  <si>
    <t>3.2.1.1.4.</t>
  </si>
  <si>
    <t>Bal_LORO_cur</t>
  </si>
  <si>
    <t>балансировщик корр.счета ЛОРО в валюте</t>
  </si>
  <si>
    <t>3.2.1.2.</t>
  </si>
  <si>
    <t>Bank_borrow_resid</t>
  </si>
  <si>
    <t>МБК, привлеченные от резидентов</t>
  </si>
  <si>
    <t>3.2.1.2.1.</t>
  </si>
  <si>
    <t>Bank_borrow_resid_rub</t>
  </si>
  <si>
    <t>МБК, привлеченные от резидентов в рублях</t>
  </si>
  <si>
    <t>Bank_borrow_resid_rub[T-1]*Bank_borrow_resid_rub_growth[T]</t>
  </si>
  <si>
    <t>3.2.1.2.2.</t>
  </si>
  <si>
    <t>Bank_borrow_resid_cur</t>
  </si>
  <si>
    <t>МБК, привлеченные от резидентов в валюте</t>
  </si>
  <si>
    <t>Bank_borrow_resid_cur[T-1]*Bank_borrow_resid_cur_growth[T]*Exch_Rate[T]</t>
  </si>
  <si>
    <t>3.2.1.2.3.</t>
  </si>
  <si>
    <t>Bal_bank_borrow_resid_rub</t>
  </si>
  <si>
    <t>Балансировщик МБК, привлеченные от резидентов в рублях</t>
  </si>
  <si>
    <t>3.2.1.2.4.</t>
  </si>
  <si>
    <t>Bal_bank_borrow_resid_cur</t>
  </si>
  <si>
    <t>Балансировщик МБК, привлеченные от резидентов в валюте</t>
  </si>
  <si>
    <t>3.2.1.3.</t>
  </si>
  <si>
    <t>Bank_borrow_foreign</t>
  </si>
  <si>
    <t>МБК, привлеченные от нерезидентов</t>
  </si>
  <si>
    <t>3.2.1.3.1.</t>
  </si>
  <si>
    <t>Bank_borrow_foreign_rub</t>
  </si>
  <si>
    <t>МБК, привлеченные от нерезидентов в рублях</t>
  </si>
  <si>
    <t>Bank_borrow_foreign_rub[T-1]*Bank_borrow_foreign_rub_growth[T]</t>
  </si>
  <si>
    <t>3.2.1.3.2.</t>
  </si>
  <si>
    <t>Bank_borrow_foreign_cur</t>
  </si>
  <si>
    <t>МБК, привлеченные от нерезидентов в валюте</t>
  </si>
  <si>
    <t>Bank_borrow_foreign_cur[T-1]*Bank_borrow_foreign_cur_growth[T]*Exch_Rate[T]</t>
  </si>
  <si>
    <t>3.2.1.3.3.</t>
  </si>
  <si>
    <t>Bal_bank_borrow_foreign_rub</t>
  </si>
  <si>
    <t>Балансировщик МБК, привлеченные от нерезидентов в рублях</t>
  </si>
  <si>
    <t>3.2.1.3.4.</t>
  </si>
  <si>
    <t>Bal_bank_borrow_foreign_cur</t>
  </si>
  <si>
    <t>Балансировщик МБК, привлеченные от нерезидентов в валюте</t>
  </si>
  <si>
    <t>3.2.1.4.</t>
  </si>
  <si>
    <t>CBR_borrow</t>
  </si>
  <si>
    <t>Заимствования у Банка России</t>
  </si>
  <si>
    <t>3.2.1.4.1.</t>
  </si>
  <si>
    <t>CBR_borrow_rub</t>
  </si>
  <si>
    <t>Заимствования у Банка России в рублях</t>
  </si>
  <si>
    <t>CBR_borrow_rub[T-1]*CBR_borrow_rub_growth[T]</t>
  </si>
  <si>
    <t>3.2.1.4.2.</t>
  </si>
  <si>
    <t>CBR_borrow_cur</t>
  </si>
  <si>
    <t>Заимствования у Банка России в валюте</t>
  </si>
  <si>
    <t>CBR_borrow_cur[T-1]*CBR_borrow_cur_growth[T]*Exch_Rate[T]</t>
  </si>
  <si>
    <t>3.2.1.4.3.</t>
  </si>
  <si>
    <t>Bal_CBR_borrow_rub</t>
  </si>
  <si>
    <t>Балансировщик заимствований у Банка России в рублях</t>
  </si>
  <si>
    <t>3.2.1.4.4.</t>
  </si>
  <si>
    <t>Bal_CBR_borrow_cur</t>
  </si>
  <si>
    <t>Балансировщик заимствований у Банка России в валюте</t>
  </si>
  <si>
    <t>3.2.2.</t>
  </si>
  <si>
    <t>C_account</t>
  </si>
  <si>
    <t>Стредства клиентов - ЮЛ</t>
  </si>
  <si>
    <t>3.2.2.1.</t>
  </si>
  <si>
    <t>C_account_gov_rub</t>
  </si>
  <si>
    <t>Счета гос. Организаций в рублях</t>
  </si>
  <si>
    <t>C_account_gov_rub[T-1]*C_account_gov_rub_growth[T]</t>
  </si>
  <si>
    <t>3.2.2.2.</t>
  </si>
  <si>
    <t>C_account_gov_cur</t>
  </si>
  <si>
    <t>Счета гос. Организаций в валюте</t>
  </si>
  <si>
    <t>C_account_gov_cur[T-1]*C_account_gov_cur_growth[T]*Exch_Rate[T]</t>
  </si>
  <si>
    <t>3.2.2.3.</t>
  </si>
  <si>
    <t>C_account_resid_rub</t>
  </si>
  <si>
    <t>Счета прочих ЮЛ - резидентов в рублях</t>
  </si>
  <si>
    <t>C_account_resid_rub[T-1]*C_account_resid_rub_growth[T]</t>
  </si>
  <si>
    <t>3.2.2.4.</t>
  </si>
  <si>
    <t>C_account_resid_cur</t>
  </si>
  <si>
    <t>Счета прочих ЮЛ - резидентов в валюте</t>
  </si>
  <si>
    <t>C_account_resid_cur[T-1]*C_account_resid_cur_growth[T]*Exch_Rate[T]</t>
  </si>
  <si>
    <t>3.2.2.5.</t>
  </si>
  <si>
    <t>C_account_foreign_rub</t>
  </si>
  <si>
    <t>Счета ЮЛ - нерезидентов в рублях</t>
  </si>
  <si>
    <t>C_account_foreign_rub[T-1]*C_account_foreign_rub_growth[T]</t>
  </si>
  <si>
    <t>3.2.2.6.</t>
  </si>
  <si>
    <t>C_account_foreign_cur</t>
  </si>
  <si>
    <t>Счета ЮЛ - нерезидентов в валюте</t>
  </si>
  <si>
    <t>C_account_foreign_cur[T-1]*C_account_foreign_cur_growth[T]*Exch_Rate[T]</t>
  </si>
  <si>
    <t>3.2.3.</t>
  </si>
  <si>
    <t>C_deposit</t>
  </si>
  <si>
    <t>Депозиты ЮЛ</t>
  </si>
  <si>
    <t>3.2.3.1.</t>
  </si>
  <si>
    <t>C_deposit_gov</t>
  </si>
  <si>
    <t>Депозиты гос. организаций</t>
  </si>
  <si>
    <t>D1</t>
  </si>
  <si>
    <t>3.2.3.2.</t>
  </si>
  <si>
    <t>C_deposit_resid</t>
  </si>
  <si>
    <t>Депозиты прочих ЮЛ - резидентов</t>
  </si>
  <si>
    <t>3.2.3.3.</t>
  </si>
  <si>
    <t>C_deposit_foreign</t>
  </si>
  <si>
    <t>Депозиты ЮЛ - нерезидентов</t>
  </si>
  <si>
    <t>3.2.4.</t>
  </si>
  <si>
    <t>Ind_borrow</t>
  </si>
  <si>
    <t>Средства ФЛ</t>
  </si>
  <si>
    <t>3.2.4.1.</t>
  </si>
  <si>
    <t>Ind_account</t>
  </si>
  <si>
    <t>Счета клиентов - ФЛ</t>
  </si>
  <si>
    <t>3.2.4.1.1.</t>
  </si>
  <si>
    <t>Ind_account_rub</t>
  </si>
  <si>
    <t>Счета ФЛ в рублях</t>
  </si>
  <si>
    <t>Ind_account_rub[T-1]*Ind_account_rub_growth[T]</t>
  </si>
  <si>
    <t>3.2.4.1.2.</t>
  </si>
  <si>
    <t>Ind_account_cur</t>
  </si>
  <si>
    <t>Счета ФЛ в валюте</t>
  </si>
  <si>
    <t>Ind_account_cur[T-1]*Ind_account_cur_growth[T]*Exch_Rate[T]</t>
  </si>
  <si>
    <t>3.2.4.2.</t>
  </si>
  <si>
    <t>Ind_deposit</t>
  </si>
  <si>
    <t>Депозиты ФЛ</t>
  </si>
  <si>
    <t>3.2.4.2.1.</t>
  </si>
  <si>
    <t>Ind_deposit_rub</t>
  </si>
  <si>
    <t>Депозиты ФЛ в рублях</t>
  </si>
  <si>
    <t>3.2.4.2.2.</t>
  </si>
  <si>
    <t>Ind_deposit_cur</t>
  </si>
  <si>
    <t>Депозиты ФЛ в валюте</t>
  </si>
  <si>
    <t>3.2.5.</t>
  </si>
  <si>
    <t>Sec_issued</t>
  </si>
  <si>
    <t>Выпущенные ценные бумаги</t>
  </si>
  <si>
    <t>3.2.5.1.</t>
  </si>
  <si>
    <t>Sec_issued_bonds_rub</t>
  </si>
  <si>
    <t>Облигации и векселя в рублях</t>
  </si>
  <si>
    <t>3.2.5.2.</t>
  </si>
  <si>
    <t>Sec_issued_bonds_cur</t>
  </si>
  <si>
    <t>Облигации и векселя в валюте</t>
  </si>
  <si>
    <t>3.2.5.3.</t>
  </si>
  <si>
    <t>Sec_issued_euro_rub</t>
  </si>
  <si>
    <t>Еврооблигации в рублях</t>
  </si>
  <si>
    <t>3.2.5.4.</t>
  </si>
  <si>
    <t>Sec_issued_euro_cur</t>
  </si>
  <si>
    <t>Еврооблигации в валюте</t>
  </si>
  <si>
    <t>3.2.6.</t>
  </si>
  <si>
    <t>Subord</t>
  </si>
  <si>
    <t>Субординированные источники</t>
  </si>
  <si>
    <t>3.2.6.1.</t>
  </si>
  <si>
    <t>Subord_TIER_1_rub</t>
  </si>
  <si>
    <t>Субординированные источники добавочного капитала в рублях</t>
  </si>
  <si>
    <t>3.2.6.2.</t>
  </si>
  <si>
    <t>Subord_TIER_1_cur</t>
  </si>
  <si>
    <t>Субординированные источники добавочного капитала в валюте</t>
  </si>
  <si>
    <t>3.2.6.3.</t>
  </si>
  <si>
    <t>Subord_TIER_2_rub</t>
  </si>
  <si>
    <t xml:space="preserve">Субординированные источники дополнительного капитала в рублях </t>
  </si>
  <si>
    <t>3.2.6.4.</t>
  </si>
  <si>
    <t>Subord_TIER_2_cur</t>
  </si>
  <si>
    <t>Субординированные источники дополнительного капитала в валюте</t>
  </si>
  <si>
    <t>3.2.8.</t>
  </si>
  <si>
    <t>Liab_other</t>
  </si>
  <si>
    <t>Прочие пассивы</t>
  </si>
  <si>
    <t>3.2.8.1.</t>
  </si>
  <si>
    <t>Liab_other_deriv_rub</t>
  </si>
  <si>
    <t>Обязательства по ПФИ в рублях</t>
  </si>
  <si>
    <t>Liab_other_deriv_rub[T-1]*Liab_other_deriv_rub_growth[T]</t>
  </si>
  <si>
    <t>Liab_other_deriv_cur</t>
  </si>
  <si>
    <t>Обязательства по ПФИ в валюте</t>
  </si>
  <si>
    <t>Liab_other_deriv_cur[T-1]*Liab_other_deriv_cur_growth[T]</t>
  </si>
  <si>
    <t>3.2.8.4.</t>
  </si>
  <si>
    <t>3.2.8.3.</t>
  </si>
  <si>
    <t>Liab_other_etc_rub</t>
  </si>
  <si>
    <t>Иные прочие пассивы в рублях</t>
  </si>
  <si>
    <t>Liab_other_etc_cur</t>
  </si>
  <si>
    <t>Иные прочие пассивы в валюте</t>
  </si>
  <si>
    <t>3.2.9.</t>
  </si>
  <si>
    <t>Capital_Balance</t>
  </si>
  <si>
    <t>Балансовый капитал</t>
  </si>
  <si>
    <t>3.2.9.1.</t>
  </si>
  <si>
    <t>Capital_main</t>
  </si>
  <si>
    <t>Основной капитал</t>
  </si>
  <si>
    <t>Capital_main[T-1] + Capital_main_ch[T]</t>
  </si>
  <si>
    <t>3.2.9.2.</t>
  </si>
  <si>
    <t>Retained_earnings</t>
  </si>
  <si>
    <t>Нераспределенная прибыль  (убыток)</t>
  </si>
  <si>
    <t>Retained_earnings[T-1]+Net_Income[T]</t>
  </si>
  <si>
    <t>Fmod</t>
  </si>
  <si>
    <t>3.3.</t>
  </si>
  <si>
    <t>Off_Balance</t>
  </si>
  <si>
    <t>Внебалансовые и справочные показатели</t>
  </si>
  <si>
    <t>3.3.2.</t>
  </si>
  <si>
    <t>Cred_line_total</t>
  </si>
  <si>
    <t>Доступные кредитные линии</t>
  </si>
  <si>
    <t>3.3.2.1.</t>
  </si>
  <si>
    <t>Cred_line_Group</t>
  </si>
  <si>
    <t xml:space="preserve"> - от материнской организации (группы)</t>
  </si>
  <si>
    <t>3.3.2.1.1.</t>
  </si>
  <si>
    <t>Cred_line_Group_resid</t>
  </si>
  <si>
    <t xml:space="preserve"> - от материнской организации (группы) в рублях</t>
  </si>
  <si>
    <t>3.3.2.1.2.</t>
  </si>
  <si>
    <t>Cred_line_Group_foreign</t>
  </si>
  <si>
    <t xml:space="preserve"> - от материнской организации (группы) в валюте</t>
  </si>
  <si>
    <t>3.3.2.2.</t>
  </si>
  <si>
    <t>Cred_line_CBR</t>
  </si>
  <si>
    <t xml:space="preserve"> - от Банка России</t>
  </si>
  <si>
    <t>3.3.3.</t>
  </si>
  <si>
    <t>Limit_repo</t>
  </si>
  <si>
    <t>Портфель ценных бумаг, доступный для использования как обеспечение</t>
  </si>
  <si>
    <t>4.1.1.</t>
  </si>
  <si>
    <t>Int_Inc</t>
  </si>
  <si>
    <t>Процентные доходы</t>
  </si>
  <si>
    <t>4.1.1.1.</t>
  </si>
  <si>
    <t>Int_bank_liq_assets</t>
  </si>
  <si>
    <t>по банкам и ВЛА</t>
  </si>
  <si>
    <t>a)</t>
  </si>
  <si>
    <t>4.1.1.1.1.</t>
  </si>
  <si>
    <t>Int_CBR_lending</t>
  </si>
  <si>
    <t>по корр.счетам и депозитам в Банке России</t>
  </si>
  <si>
    <t>4.1.1.1.1.1.</t>
  </si>
  <si>
    <t>Int_CBR_lending_rub</t>
  </si>
  <si>
    <t>по корр.счетам и депозитам в Банке России в рублях</t>
  </si>
  <si>
    <t>4.1.1.1.1.2.</t>
  </si>
  <si>
    <t>Int_CBR_lending_cur</t>
  </si>
  <si>
    <t>по корр.счетам и депозитам в Банке России в валюте</t>
  </si>
  <si>
    <t>0,5*(CBR_lending_cur[T-1]+Bal_CBR_lending_cur[T-1]+CBR_lending_cur[T])*Int_CBR_lending_cur_level[T]</t>
  </si>
  <si>
    <t>4.1.1.1.2.</t>
  </si>
  <si>
    <t>Int_Nostro</t>
  </si>
  <si>
    <t>по корр.счетам НОСТРО, средствам в расчетах и на бирже</t>
  </si>
  <si>
    <t>4.1.1.1.2.1.</t>
  </si>
  <si>
    <t>Int_Nostro_rub</t>
  </si>
  <si>
    <t>по корр.счетам НОСТРО, средствам в расчетах и на бирже в рублях</t>
  </si>
  <si>
    <t>0,5*(Nostro_rub[T-1]+Bal_nostro_rub[T-1]+Nostro_rub[T])*Int_Nostro_rub_level[T]</t>
  </si>
  <si>
    <t>4.1.1.1.2.2.</t>
  </si>
  <si>
    <t>Int_Nostro_cur</t>
  </si>
  <si>
    <t>по корр.счетам НОСТРО, средствам в расчетах и на бирже в валюте</t>
  </si>
  <si>
    <t>0,5*(Nostro_cur[T-1]+Bal_nostro_cur[T-1]+Nostro_cur[T])*Int_Nostro_cur_level[T]</t>
  </si>
  <si>
    <t>4.1.1.1.3.</t>
  </si>
  <si>
    <t>Int_bank_loan</t>
  </si>
  <si>
    <t>по МБК предоставленным</t>
  </si>
  <si>
    <t>4.1.1.1.3.1.</t>
  </si>
  <si>
    <t>Int_bank_loan_rub</t>
  </si>
  <si>
    <t>по МБК предоставленным в рублях</t>
  </si>
  <si>
    <t>0,5*(Bank_loan_rub[T-1]+Bal_bank_loan_rub[T-1]+Bank_loan_rub[T])*Int_bank_loan_rub_level[T]</t>
  </si>
  <si>
    <t>4.1.1.1.3.2.</t>
  </si>
  <si>
    <t>Int_bank_loan_cur</t>
  </si>
  <si>
    <t>по МБК предоставленным в валюте</t>
  </si>
  <si>
    <t>0,5*(Bank_loan_cur[T-1]+Bal_bank_loan_cur[T-1]+Bank_loan_cur[T])*Int_bank_loan_cur_level[T]</t>
  </si>
  <si>
    <t>4.1.1.2.</t>
  </si>
  <si>
    <t>Int_bond</t>
  </si>
  <si>
    <t>по ценным бумагам</t>
  </si>
  <si>
    <t>4.1.1.2.1.</t>
  </si>
  <si>
    <t>Int_FVPL</t>
  </si>
  <si>
    <t>по облигациям - учет по СС на ОПУ</t>
  </si>
  <si>
    <t>C?</t>
  </si>
  <si>
    <t>4.1.1.2.2.</t>
  </si>
  <si>
    <t>Int_FVOCI</t>
  </si>
  <si>
    <t>по облигациям - учет по СС на ПСД</t>
  </si>
  <si>
    <t>4.1.1.2.3.</t>
  </si>
  <si>
    <t>Int_AMC</t>
  </si>
  <si>
    <t>по облигациям - учет по АС</t>
  </si>
  <si>
    <t>4.1.1.3.</t>
  </si>
  <si>
    <t>Int_c_loan_total</t>
  </si>
  <si>
    <t xml:space="preserve">  по кредитам ЮЛ</t>
  </si>
  <si>
    <t>4.1.1.3.1.</t>
  </si>
  <si>
    <t>Int_c_loan_low</t>
  </si>
  <si>
    <t xml:space="preserve"> по кредитам низкорисковым</t>
  </si>
  <si>
    <t>4.1.1.3.2.</t>
  </si>
  <si>
    <t>Int_c_loan_large</t>
  </si>
  <si>
    <t xml:space="preserve"> по кредитам крупному бизнесу</t>
  </si>
  <si>
    <t>4.1.1.3.3.</t>
  </si>
  <si>
    <t>Int_c_loan_mid</t>
  </si>
  <si>
    <t xml:space="preserve"> по кредитам среднему и малому бизнесу</t>
  </si>
  <si>
    <t>4.1.1.3.4.</t>
  </si>
  <si>
    <t>Int_c_loan_micro</t>
  </si>
  <si>
    <t xml:space="preserve"> по кредитам микро бизнесу</t>
  </si>
  <si>
    <t>e)</t>
  </si>
  <si>
    <t>4.1.1.3.5.</t>
  </si>
  <si>
    <t>Int_c_loan_sl_construct</t>
  </si>
  <si>
    <t xml:space="preserve"> по финансированию строительства жилья</t>
  </si>
  <si>
    <t>f)</t>
  </si>
  <si>
    <t>4.1.1.3.6.</t>
  </si>
  <si>
    <t>Int_c_loan_sl_other</t>
  </si>
  <si>
    <t xml:space="preserve"> по прочим специализированным кредитам</t>
  </si>
  <si>
    <t>g)</t>
  </si>
  <si>
    <t>4.1.1.3.7.</t>
  </si>
  <si>
    <t>Int_c_loan_legacy</t>
  </si>
  <si>
    <t xml:space="preserve"> по спецпортфелю </t>
  </si>
  <si>
    <t>h)</t>
  </si>
  <si>
    <t>4.1.1.3.8.</t>
  </si>
  <si>
    <t>Int_c_loan_res</t>
  </si>
  <si>
    <t xml:space="preserve"> по прочим кредитам ЮЛ</t>
  </si>
  <si>
    <t>4.1.1.4.</t>
  </si>
  <si>
    <t>Int_ind_loan_total</t>
  </si>
  <si>
    <t xml:space="preserve">  по кредитам ФЛ</t>
  </si>
  <si>
    <t>4.1.1.4.1.</t>
  </si>
  <si>
    <t>Int_ind_loan_mort</t>
  </si>
  <si>
    <t xml:space="preserve"> по ипотечным кредитам</t>
  </si>
  <si>
    <t>4.1.1.4.2.</t>
  </si>
  <si>
    <t>Int_ind_loan_auto</t>
  </si>
  <si>
    <t xml:space="preserve"> по автокредитам</t>
  </si>
  <si>
    <t>4.1.1.4.3.</t>
  </si>
  <si>
    <t>Int_ind_loan_card</t>
  </si>
  <si>
    <t xml:space="preserve"> по кредитным картам</t>
  </si>
  <si>
    <t>4.1.1.4.4.</t>
  </si>
  <si>
    <t>Int_ind_loan_consume</t>
  </si>
  <si>
    <t xml:space="preserve"> по необеспеченному потребительскому кредитованию</t>
  </si>
  <si>
    <t>4.1.2.</t>
  </si>
  <si>
    <t>Int_Exp</t>
  </si>
  <si>
    <t>Процентные расходы</t>
  </si>
  <si>
    <t>4.1.2.1.</t>
  </si>
  <si>
    <t>Int_bank_borrow</t>
  </si>
  <si>
    <t>по банкам</t>
  </si>
  <si>
    <t>4.1.2.1.1.</t>
  </si>
  <si>
    <t>Int_LORO</t>
  </si>
  <si>
    <t xml:space="preserve"> по корр.счетам ЛОРО</t>
  </si>
  <si>
    <t>4.1.2.1.1.1.</t>
  </si>
  <si>
    <t>Int_LORO_rub</t>
  </si>
  <si>
    <t xml:space="preserve"> по корр.счетам ЛОРО в рублях</t>
  </si>
  <si>
    <t>0,5*(LORO_rub[T-1]+Bal_LORO_rub[T-1]+LORO_rub[T])*Int_bank_loan_rub_level[T]</t>
  </si>
  <si>
    <t>4.1.2.1.1.2.</t>
  </si>
  <si>
    <t>Int_LORO_cur</t>
  </si>
  <si>
    <t xml:space="preserve"> по корр.счетам ЛОРО в валюте</t>
  </si>
  <si>
    <t>0,5*(LORO_cur[T-1]+Bal_LORO_cur[T-1]+LORO_cur[T])*Int_bank_loan_cur_level[T]</t>
  </si>
  <si>
    <t>4.1.2.1.2.</t>
  </si>
  <si>
    <t>Int_bank_borrow_resid</t>
  </si>
  <si>
    <t xml:space="preserve"> по МБК, привлеченным от резидентов</t>
  </si>
  <si>
    <t>4.1.2.1.2.1.</t>
  </si>
  <si>
    <t>Int_bank_borrow_resid_rub</t>
  </si>
  <si>
    <t xml:space="preserve"> по МБК, привлеченным от резидентов в рублях</t>
  </si>
  <si>
    <t>0,5*(Bank_borrow_resid_rub[T-1]+Bal_bank_borrow_resid_rub[T-1]+Bank_borrow_resid_rub[T])*Int_bank_borrow_resid_rub_level[T]</t>
  </si>
  <si>
    <t>4.1.2.1.2.2.</t>
  </si>
  <si>
    <t>Int_bank_borrow_resid_cur</t>
  </si>
  <si>
    <t xml:space="preserve"> по МБК, привлеченным от резидентов в валюте</t>
  </si>
  <si>
    <t>0,5*(Bank_borrow_resid_cur[T-1]+Bal_bank_borrow_resid_cur[T-1]+Bank_borrow_resid_cur[T])*Int_bank_borrow_resid_cur_level[T]</t>
  </si>
  <si>
    <t>4.1.2.1.3.</t>
  </si>
  <si>
    <t>Int_bank_borrow_foreign</t>
  </si>
  <si>
    <t xml:space="preserve"> по МБК, привлеченным от нерезидентов</t>
  </si>
  <si>
    <t>4.1.2.1.3.1.</t>
  </si>
  <si>
    <t>Int_bank_borrow_foreign_rub</t>
  </si>
  <si>
    <t xml:space="preserve"> по МБК, привлеченным от нерезидентов в рублях</t>
  </si>
  <si>
    <t>0,5*(Bank_borrow_foreign_rub[T-1]+Bal_bank_borrow_foreign_rub[T-1]+Bank_borrow_foreign_rub[T])*Int_bank_borrow_foreign_rub_level[T]</t>
  </si>
  <si>
    <t>4.1.2.1.3.2.</t>
  </si>
  <si>
    <t>Int_bank_borrow_foreign_cur</t>
  </si>
  <si>
    <t xml:space="preserve"> по МБК, привлеченным от нерезидентов в валюте</t>
  </si>
  <si>
    <t>0,5*(Bank_borrow_foreign_cur[T-1]+Bal_bank_borrow_foreign_cur[T-1]+Bank_borrow_foreign_cur[T])*Int_bank_borrow_foreign_cur_level[T]</t>
  </si>
  <si>
    <t>4.1.2.1.4.</t>
  </si>
  <si>
    <t>Int_CBR_borrow</t>
  </si>
  <si>
    <t xml:space="preserve"> по заимствованиям у Банка России</t>
  </si>
  <si>
    <t>4.1.2.1.4.1.</t>
  </si>
  <si>
    <t>Int_CBR_borrow_rub</t>
  </si>
  <si>
    <t xml:space="preserve"> по заимствованиям у Банка России в рублях</t>
  </si>
  <si>
    <t>0,5*(CBR_borrow_rub[T-1]+Bal_CBR_borrow_rub[T-1]+CBR_borrow_rub[T])*Int_CBR_borrow_rub_level[T]</t>
  </si>
  <si>
    <t>4.1.2.1.4.2.</t>
  </si>
  <si>
    <t>Int_CBR_borrow_cur</t>
  </si>
  <si>
    <t xml:space="preserve"> по заимствованиям у Банка России в валюте</t>
  </si>
  <si>
    <t>0,5*(CBR_borrow_cur[T-1]+Bal_CBR_borrow_cur[T-1]+CBR_borrow_cur[T])*Int_CBR_borrow_cur_level[T]</t>
  </si>
  <si>
    <t>4.1.2.2.</t>
  </si>
  <si>
    <t>Int_c_account</t>
  </si>
  <si>
    <t xml:space="preserve">  по средствам ЮЛ</t>
  </si>
  <si>
    <t>4.1.2.2.1.</t>
  </si>
  <si>
    <t>Int_c_account_gov</t>
  </si>
  <si>
    <t xml:space="preserve"> по счетам гос. организаций</t>
  </si>
  <si>
    <t>4.1.2.2.1.1.</t>
  </si>
  <si>
    <t>Int_c_account_gov_rub</t>
  </si>
  <si>
    <t xml:space="preserve"> по счетам гос. Организаций в рублях</t>
  </si>
  <si>
    <t>0,5*(C_account_gov_rub[T]+C_account_gov_rub[T-1])*Int_c_account_gov_rub_level[T]</t>
  </si>
  <si>
    <t>4.1.2.2.1.2.</t>
  </si>
  <si>
    <t>Int_c_account_gov_cur</t>
  </si>
  <si>
    <t xml:space="preserve"> по счетам гос. Организаций в валюте</t>
  </si>
  <si>
    <t>0,5*(C_account_gov_cur[T]+C_account_gov_cur[T-1])*Int_c_account_gov_cur_level[T]</t>
  </si>
  <si>
    <t>4.1.2.2.2.</t>
  </si>
  <si>
    <t>Int_c_account_resid</t>
  </si>
  <si>
    <t xml:space="preserve"> по счетам прочих ЮЛ  резидентов</t>
  </si>
  <si>
    <t>4.1.2.2.2.1.</t>
  </si>
  <si>
    <t>Int_c_account_resid_rub</t>
  </si>
  <si>
    <t xml:space="preserve"> по счетам прочих ЮЛ  резидентов в рублях</t>
  </si>
  <si>
    <t>0,5*(C_account_resid_rub[T]+C_account_resid_rub[T-1])*Int_c_account_resid_rub_level[T]</t>
  </si>
  <si>
    <t>4.1.2.2.2.2.</t>
  </si>
  <si>
    <t>Int_c_account_resid_cur</t>
  </si>
  <si>
    <t xml:space="preserve"> по счетам прочих ЮЛ  резидентов в валюте</t>
  </si>
  <si>
    <t>0,5*(C_account_resid_cur[T]+C_account_resid_cur[T-1])*Int_c_account_resid_cur_level[T]</t>
  </si>
  <si>
    <t>4.1.2.2.3.</t>
  </si>
  <si>
    <t>Int_c_account_foreign</t>
  </si>
  <si>
    <t xml:space="preserve"> по счетам ЮЛ  нерезидентов</t>
  </si>
  <si>
    <t>4.1.2.2.3.1.</t>
  </si>
  <si>
    <t>Int_c_account_foreign_rub</t>
  </si>
  <si>
    <t xml:space="preserve"> по счетам ЮЛ  нерезидентов в рублях</t>
  </si>
  <si>
    <t>0,5*(C_account_foreign_rub[T]+C_account_foreign_rub[T-1])*Int_c_account_foreign_rub_level[T]</t>
  </si>
  <si>
    <t>4.1.2.2.3.2.</t>
  </si>
  <si>
    <t>Int_c_account_foreign_cur</t>
  </si>
  <si>
    <t xml:space="preserve"> по счетам ЮЛ  нерезидентов в валюте</t>
  </si>
  <si>
    <t>0,5*(C_account_foreign_cur[T]+C_account_foreign_cur[T-1])*Int_c_account_foreign_cur_level[T]</t>
  </si>
  <si>
    <t>4.1.2.3.</t>
  </si>
  <si>
    <t>Int_c_deposit</t>
  </si>
  <si>
    <t xml:space="preserve">  по депозитам ЮЛ</t>
  </si>
  <si>
    <t>4.1.2.3.1.</t>
  </si>
  <si>
    <t>Int_c_deposit_gov</t>
  </si>
  <si>
    <t xml:space="preserve"> по депозитам гос. организаций</t>
  </si>
  <si>
    <t>4.1.2.3.2.</t>
  </si>
  <si>
    <t>Int_c_deposit_resid</t>
  </si>
  <si>
    <t xml:space="preserve"> по депозитам прочих ЮЛ  резидентов</t>
  </si>
  <si>
    <t>4.1.2.3.3.</t>
  </si>
  <si>
    <t>Int_c_deposit_foreign</t>
  </si>
  <si>
    <t xml:space="preserve"> по депозитам ЮЛ  нерезидентов</t>
  </si>
  <si>
    <t>4.1.2.4.</t>
  </si>
  <si>
    <t>Int_ind_borrow</t>
  </si>
  <si>
    <t xml:space="preserve">  по средствам ФЛ</t>
  </si>
  <si>
    <t>4.1.2.4.1.</t>
  </si>
  <si>
    <t>Int_ind_account</t>
  </si>
  <si>
    <t xml:space="preserve"> по счетам ФЛ</t>
  </si>
  <si>
    <t>4.1.2.4.1.1.</t>
  </si>
  <si>
    <t>Int_ind_account_rub</t>
  </si>
  <si>
    <t xml:space="preserve"> по счетам ФЛ в рублях</t>
  </si>
  <si>
    <t>0,5*(Ind_account_rub[T]+Ind_account_rub[T-1])*Int_ind_account_rub_level[T]</t>
  </si>
  <si>
    <t>4.1.2.4.1.2.</t>
  </si>
  <si>
    <t>Int_ind_account_cur</t>
  </si>
  <si>
    <t xml:space="preserve"> по счетам ФЛ в валюте</t>
  </si>
  <si>
    <t>0,5*(Ind_account_cur[T]+Ind_account_cur[T-1])*Int_ind_account_cur_level[T]</t>
  </si>
  <si>
    <t>4.1.2.4.2.</t>
  </si>
  <si>
    <t>Int_ind_deposit</t>
  </si>
  <si>
    <t xml:space="preserve"> по депозитам ФЛ</t>
  </si>
  <si>
    <t>4.1.2.5.</t>
  </si>
  <si>
    <t>Int_sec_issued</t>
  </si>
  <si>
    <t xml:space="preserve">  по ценным бумагам</t>
  </si>
  <si>
    <t>4.1.2.5.1.</t>
  </si>
  <si>
    <t>Int_sec_issued_bonds</t>
  </si>
  <si>
    <t xml:space="preserve"> по облигациям и векселям</t>
  </si>
  <si>
    <t>4.1.2.5.2.</t>
  </si>
  <si>
    <t>Int_sec_issued_euro</t>
  </si>
  <si>
    <t xml:space="preserve"> по еврооблигациям</t>
  </si>
  <si>
    <t>4.1.2.6.</t>
  </si>
  <si>
    <t>Int_subord</t>
  </si>
  <si>
    <t xml:space="preserve">  по субординированным инструментам</t>
  </si>
  <si>
    <t>4.1.2.6.1.</t>
  </si>
  <si>
    <t>Int_subord_TIER_1</t>
  </si>
  <si>
    <t xml:space="preserve"> по субординированным инструментам добавочного капитала</t>
  </si>
  <si>
    <t>4.1.2.6.2.</t>
  </si>
  <si>
    <t>Int_subord_TIER_2</t>
  </si>
  <si>
    <t xml:space="preserve"> по субординированным инструментам дополнительного капитала</t>
  </si>
  <si>
    <t>4.1.</t>
  </si>
  <si>
    <t>NII</t>
  </si>
  <si>
    <t>ЧПД</t>
  </si>
  <si>
    <t>4.2.</t>
  </si>
  <si>
    <t>Income_fees</t>
  </si>
  <si>
    <t>ЧКД</t>
  </si>
  <si>
    <t>(Assets_total[T]-Assets_other_total[T])*Income_fees_growth[T]</t>
  </si>
  <si>
    <t>4.3.</t>
  </si>
  <si>
    <t>Prov_ch_total</t>
  </si>
  <si>
    <t>расходы на резервы</t>
  </si>
  <si>
    <t>4.3.1.</t>
  </si>
  <si>
    <t>Prov_ch_bank</t>
  </si>
  <si>
    <t xml:space="preserve"> - по банкам и ВЛА</t>
  </si>
  <si>
    <t>Prov_ch_bank_ch[T]</t>
  </si>
  <si>
    <t>ParamD</t>
  </si>
  <si>
    <t>4.3.2.</t>
  </si>
  <si>
    <t>Prov_ch_c_loan</t>
  </si>
  <si>
    <t xml:space="preserve"> - по кредитам ЮЛ ВСЕГО</t>
  </si>
  <si>
    <t>4.3.2.1.</t>
  </si>
  <si>
    <t>Prov_ch_c_loan_low</t>
  </si>
  <si>
    <t xml:space="preserve"> - по кредитам низкорисковым</t>
  </si>
  <si>
    <t>4.3.2.2.</t>
  </si>
  <si>
    <t>Prov_ch_c_loan_large</t>
  </si>
  <si>
    <t xml:space="preserve"> - по кредитам крупному бизнесу</t>
  </si>
  <si>
    <t>4.3.2.3.</t>
  </si>
  <si>
    <t>Prov_ch_c_loan_mid</t>
  </si>
  <si>
    <t xml:space="preserve"> - по кредитам среднему и малому бизнесу</t>
  </si>
  <si>
    <t>4.3.2.4.</t>
  </si>
  <si>
    <t>Prov_ch_c_loan_micro</t>
  </si>
  <si>
    <t xml:space="preserve"> - по кредитам микро бизнесу</t>
  </si>
  <si>
    <t>4.3.2.5.</t>
  </si>
  <si>
    <t>Prov_ch_c_loan_sl_construct</t>
  </si>
  <si>
    <t xml:space="preserve"> - по финансированию строительства жилья</t>
  </si>
  <si>
    <t>4.3.2.6.</t>
  </si>
  <si>
    <t>Prov_ch_c_loan_sl_other</t>
  </si>
  <si>
    <t xml:space="preserve"> - по прочим специализированным кредитам</t>
  </si>
  <si>
    <t>4.3.2.7.</t>
  </si>
  <si>
    <t>Prov_ch_c_loan_legacy</t>
  </si>
  <si>
    <t xml:space="preserve"> - по спецпортфелю</t>
  </si>
  <si>
    <t>4.3.2.8.</t>
  </si>
  <si>
    <t>Prov_ch_c_loan_res</t>
  </si>
  <si>
    <t xml:space="preserve"> - по прочим кредитам ЮЛ</t>
  </si>
  <si>
    <t>4.3.3.</t>
  </si>
  <si>
    <t>Prov_ch_ind</t>
  </si>
  <si>
    <t>- по кредитам ФЛ ВСЕГО</t>
  </si>
  <si>
    <t>4.3.3.1.</t>
  </si>
  <si>
    <t>Prov_ch_ind_loan_mort</t>
  </si>
  <si>
    <t xml:space="preserve">- по ипотечным кредитам </t>
  </si>
  <si>
    <t>4.3.3.2.</t>
  </si>
  <si>
    <t>Prov_ch_ind_loan_auto</t>
  </si>
  <si>
    <t>- по автокредитам</t>
  </si>
  <si>
    <t>4.3.3.3.</t>
  </si>
  <si>
    <t>Prov_ch_ind_loan_card</t>
  </si>
  <si>
    <t xml:space="preserve"> - по кредитным картам</t>
  </si>
  <si>
    <t>4.3.3.4.</t>
  </si>
  <si>
    <t>Prov_ch_ind_loan_consume</t>
  </si>
  <si>
    <t>- по необеспеченному потребительскому кредитованию</t>
  </si>
  <si>
    <t>4.3.4.1.1.</t>
  </si>
  <si>
    <t>Prov_ch_total_include_sec</t>
  </si>
  <si>
    <t>Резервы + бумаги по АС</t>
  </si>
  <si>
    <t>Prov_ch_total[T]+Result_bond_prov_ch[T]</t>
  </si>
  <si>
    <t>4.4.</t>
  </si>
  <si>
    <t>Result_bond</t>
  </si>
  <si>
    <t>Результат по облигациям</t>
  </si>
  <si>
    <t>4.4.1.</t>
  </si>
  <si>
    <t>Result_bond_FVPL_reval</t>
  </si>
  <si>
    <t xml:space="preserve"> - переоценка на ОПУ</t>
  </si>
  <si>
    <t>4.4.2.</t>
  </si>
  <si>
    <t>Result_bond_trade</t>
  </si>
  <si>
    <t xml:space="preserve"> - торговый результат</t>
  </si>
  <si>
    <t>Result_bond_trade_level[T]</t>
  </si>
  <si>
    <t>4.4.3.</t>
  </si>
  <si>
    <t>Result_bond_prov_ch</t>
  </si>
  <si>
    <t xml:space="preserve"> - изменение резервов</t>
  </si>
  <si>
    <t>4.4.4.1.</t>
  </si>
  <si>
    <t>Prov_ch_total_exclude_prov</t>
  </si>
  <si>
    <t xml:space="preserve">Результат по облигациям за исключением резервов </t>
  </si>
  <si>
    <t>Result_bond_trade[T]+Result_bond_FVPL_reval[T]</t>
  </si>
  <si>
    <t>4.5.</t>
  </si>
  <si>
    <t>Result_equity</t>
  </si>
  <si>
    <t>Результат по акциям и паям</t>
  </si>
  <si>
    <t>4.5.1.</t>
  </si>
  <si>
    <t>Result_equity_reval_PL</t>
  </si>
  <si>
    <t>4.5.1.1.</t>
  </si>
  <si>
    <t>Result_equity_reval_PL_rub</t>
  </si>
  <si>
    <t xml:space="preserve"> - переоценка на ОПУ в рублях</t>
  </si>
  <si>
    <t>Equity_shares_rub[T]*Equity_shares_rub_reval[T] + Equity_units_rub[T]*Equity_units_rub_reval[T]</t>
  </si>
  <si>
    <t>4.5.1.2.</t>
  </si>
  <si>
    <t>Result_equity_reval_PL_cur</t>
  </si>
  <si>
    <t xml:space="preserve"> - переоценка на ОПУ в валюте</t>
  </si>
  <si>
    <t>Equity_shares_cur[T]*Equity_shares_cur_reval[T] + Equity_units_cur[T]*Equity_units_cur_reval[T]</t>
  </si>
  <si>
    <t>4.5.2.</t>
  </si>
  <si>
    <t>Result_equity_trade</t>
  </si>
  <si>
    <t>4.5.2.1.</t>
  </si>
  <si>
    <t>Result_equity_trade_rub</t>
  </si>
  <si>
    <t xml:space="preserve"> - торговый результат в рублях</t>
  </si>
  <si>
    <t>(Equity_shares_rub[T]+Equity_units_rub[T])*Result_equity_trade_rub_level[T]</t>
  </si>
  <si>
    <t>4.5.2.2.</t>
  </si>
  <si>
    <t>Result_equity_trade_cur</t>
  </si>
  <si>
    <t xml:space="preserve"> - торговый результат в валюте</t>
  </si>
  <si>
    <t>(Equity_shares_cur[T]+Equity_units_cur[T])*Result_equity_trade_cur_level[T]</t>
  </si>
  <si>
    <t>4.5.3.</t>
  </si>
  <si>
    <t>Result_equity_prov_ch</t>
  </si>
  <si>
    <t>Equity_prov[T]-Equity_prov[T-1]</t>
  </si>
  <si>
    <t>4.6.</t>
  </si>
  <si>
    <t>Result_FX</t>
  </si>
  <si>
    <t>Результат по валютному риску</t>
  </si>
  <si>
    <t>4.6.1.</t>
  </si>
  <si>
    <t>Result_FX_reval</t>
  </si>
  <si>
    <t xml:space="preserve"> - переоценка позиций</t>
  </si>
  <si>
    <t>4.6.2.</t>
  </si>
  <si>
    <t>Result_FX_reval_prov</t>
  </si>
  <si>
    <t xml:space="preserve"> -в т.ч. переоценка резервов по кредитам и ЦБ по АС</t>
  </si>
  <si>
    <t>4.6.3.</t>
  </si>
  <si>
    <t>Result_FX_hedge</t>
  </si>
  <si>
    <t xml:space="preserve"> - стоимость хеджирования</t>
  </si>
  <si>
    <t>4.6.4.</t>
  </si>
  <si>
    <t>Result_FX_trade</t>
  </si>
  <si>
    <t>4.7.</t>
  </si>
  <si>
    <t>Income_other</t>
  </si>
  <si>
    <t>Прочие операционные доходы и расходы</t>
  </si>
  <si>
    <t>4.7.1.</t>
  </si>
  <si>
    <t>Income_other_deriv_result</t>
  </si>
  <si>
    <t>Чистый торговый результат по ПФИ (кроме валюты и цб)</t>
  </si>
  <si>
    <t>4.7.1.1.</t>
  </si>
  <si>
    <t>Income_other_deriv_result_rub</t>
  </si>
  <si>
    <t>Чистый торговый результат по ПФИ (кроме валюты и цб) в рублях</t>
  </si>
  <si>
    <t>Income_other_deriv_result_rub[T0]/4*Deriv_result_rub_growth[T]</t>
  </si>
  <si>
    <t>4.7.1.2.</t>
  </si>
  <si>
    <t>Income_other_deriv_result_cur</t>
  </si>
  <si>
    <t>Чистый торговый результат по ПФИ (кроме валюты и цб) в валюте</t>
  </si>
  <si>
    <t>Income_other_deriv_result_cur[T0]/4*Deriv_result_cur_growth[T]</t>
  </si>
  <si>
    <t>4.7.2.</t>
  </si>
  <si>
    <t>Income_other_prov_correct</t>
  </si>
  <si>
    <t>Корректировки резервов</t>
  </si>
  <si>
    <t>Liab_other_prov_correct[T]-Liab_other_prov_correct[T-1]</t>
  </si>
  <si>
    <t>4.7.3.</t>
  </si>
  <si>
    <t>Income_other_reval_loan</t>
  </si>
  <si>
    <t>Переоценка кредитов</t>
  </si>
  <si>
    <t>Income_other_reval_loan_volume[T]</t>
  </si>
  <si>
    <t>4.7.4.</t>
  </si>
  <si>
    <t>Income_other_reval_invest</t>
  </si>
  <si>
    <t>Переоценка и резервы по инвестициям</t>
  </si>
  <si>
    <t>4.7.4.1.</t>
  </si>
  <si>
    <t>Income_other_reval_invest_rub</t>
  </si>
  <si>
    <t>Переоценка и резервы по инвестициям в рублях</t>
  </si>
  <si>
    <t xml:space="preserve"> = ParamD</t>
  </si>
  <si>
    <t>Investments_portf_rub[T-1]*(Investments_rub_reval[T]-1)</t>
  </si>
  <si>
    <t>4.7.4.2.</t>
  </si>
  <si>
    <t>Income_other_reval_invest_cur</t>
  </si>
  <si>
    <t>Переоценка и резервы по инвестициям в валюте</t>
  </si>
  <si>
    <t>Investments_portf_cur[T-1]*(Investments_cur_reval[T]-1)*Exch_Rate[T]</t>
  </si>
  <si>
    <t>4.7.5.</t>
  </si>
  <si>
    <t>Income_other_oper_risk</t>
  </si>
  <si>
    <t>Потери по опер риску</t>
  </si>
  <si>
    <t>Oper_risk_ch[T]</t>
  </si>
  <si>
    <t>4.7.6.</t>
  </si>
  <si>
    <t>Income_other_step_in</t>
  </si>
  <si>
    <t>Потери, связанные с реализацией риска вынужденной поддержки</t>
  </si>
  <si>
    <t>4.7.6.1.</t>
  </si>
  <si>
    <t>Income_other_step_in_direct_loss</t>
  </si>
  <si>
    <t>- Потери по прямому финансированию</t>
  </si>
  <si>
    <t>4.7.6.1.1.</t>
  </si>
  <si>
    <t>Income_other_step_in_direct_loss_rub</t>
  </si>
  <si>
    <t>- Потери по прямому финансированию в рублях</t>
  </si>
  <si>
    <t>Income_other_step_in_direct_loss_rub_volume[T]</t>
  </si>
  <si>
    <t>4.7.6.1.2.</t>
  </si>
  <si>
    <t>Income_other_step_in_direct_loss_cur</t>
  </si>
  <si>
    <t>- Потери по прямому финансированию в валюте</t>
  </si>
  <si>
    <t>Income_other_step_in_direct_loss_cur_volume[T]</t>
  </si>
  <si>
    <t>4.7.6.2.</t>
  </si>
  <si>
    <t>Income_other_step_in_non_market</t>
  </si>
  <si>
    <t>- Потери по льготным операциям</t>
  </si>
  <si>
    <t>4.7.6.2.1.</t>
  </si>
  <si>
    <t>Income_other_step_in_non_market_rub</t>
  </si>
  <si>
    <t>- Потери по льготным операциям в рублях</t>
  </si>
  <si>
    <t>Income_other_step_in_non_market_rub_volume[T]</t>
  </si>
  <si>
    <t>4.7.6.2.2.</t>
  </si>
  <si>
    <t>Income_other_step_in_non_market_cur</t>
  </si>
  <si>
    <t>- Потери по льготным операциям в валюте</t>
  </si>
  <si>
    <t>Income_other_step_in_non_market_cur_volume[T]</t>
  </si>
  <si>
    <t>4.7.7.</t>
  </si>
  <si>
    <t>Income_other_etc</t>
  </si>
  <si>
    <t>Прочие доходы и расходы</t>
  </si>
  <si>
    <t>(Assets_total[T]-Assets_other_total[T])*Other_income_level[T]</t>
  </si>
  <si>
    <t>4.8.</t>
  </si>
  <si>
    <t>OpEx</t>
  </si>
  <si>
    <t>АУР</t>
  </si>
  <si>
    <t>4.8.1.</t>
  </si>
  <si>
    <t>OpEx_rub</t>
  </si>
  <si>
    <t>АУР в рублях</t>
  </si>
  <si>
    <t>4.8.2.</t>
  </si>
  <si>
    <t>OpEx_cur</t>
  </si>
  <si>
    <t>АУР в валюте</t>
  </si>
  <si>
    <t>4.10.</t>
  </si>
  <si>
    <t>4.9.</t>
  </si>
  <si>
    <t>Pre_tax</t>
  </si>
  <si>
    <t>Прибыль до налогов</t>
  </si>
  <si>
    <t>OpEx[T]+NII[T]+Income_fees[T]+Prov_ch_total[T]+Result_bond[T]+Result_equity[T]+Result_FX[T]+Income_other[T]</t>
  </si>
  <si>
    <t>4.11.</t>
  </si>
  <si>
    <t>Tax</t>
  </si>
  <si>
    <t>Налоги</t>
  </si>
  <si>
    <t>4.12.</t>
  </si>
  <si>
    <t>Net_Income</t>
  </si>
  <si>
    <t>Чистая прибыль</t>
  </si>
  <si>
    <t>Pre_tax[T]+Tax[T]</t>
  </si>
  <si>
    <t>4.13.</t>
  </si>
  <si>
    <t>OCI</t>
  </si>
  <si>
    <t>Прочий совокупный доход</t>
  </si>
  <si>
    <t>4.13.1.</t>
  </si>
  <si>
    <t>4.12.1.</t>
  </si>
  <si>
    <t>OCI_reval_secur</t>
  </si>
  <si>
    <t>Переоценка ценных бумаг</t>
  </si>
  <si>
    <t>4.13.2.</t>
  </si>
  <si>
    <t>4.12.2.</t>
  </si>
  <si>
    <t>OCI_reval_property</t>
  </si>
  <si>
    <t>Изменение стоимости недвижимости</t>
  </si>
  <si>
    <t>Property[T]-Property[T-1]</t>
  </si>
  <si>
    <t>4.14.</t>
  </si>
  <si>
    <t>Fin_result</t>
  </si>
  <si>
    <t>Совокупный финансовый результат</t>
  </si>
  <si>
    <t>Net_Income[T]+OCI[T]</t>
  </si>
  <si>
    <t>5.</t>
  </si>
  <si>
    <t>5.1.</t>
  </si>
  <si>
    <t>Capital_total</t>
  </si>
  <si>
    <t>Совокупный капитал</t>
  </si>
  <si>
    <t>Capital_core[T]+Capital_core_add[T]</t>
  </si>
  <si>
    <t>5.1.1.</t>
  </si>
  <si>
    <t>Capital_base</t>
  </si>
  <si>
    <t>Базовый капитал</t>
  </si>
  <si>
    <t>Capital_base[T]+Retained_earnings[T]-Retained_earnings[T-1]</t>
  </si>
  <si>
    <t>5.2.</t>
  </si>
  <si>
    <t>Capital_base_delta</t>
  </si>
  <si>
    <t xml:space="preserve"> - в т.ч. изменения при докапитализации</t>
  </si>
  <si>
    <t>Capital_main[T]-Capital_main[T-1]</t>
  </si>
  <si>
    <t>5.1.2.</t>
  </si>
  <si>
    <t>5.3.</t>
  </si>
  <si>
    <t>Capital_base_add</t>
  </si>
  <si>
    <t>Добавочный капитал</t>
  </si>
  <si>
    <t>Capital_base_add[T-1]+((Subord_TIER_1_rub[T]+Subord_TIER_1_cur[T])-(Subord_TIER_1_rub[T-1]+Subord_TIER_1_cur[T-1]))</t>
  </si>
  <si>
    <t>5.1.3.</t>
  </si>
  <si>
    <t>Capital_core</t>
  </si>
  <si>
    <t>Capital_base[T]+Capital_base_add[T]</t>
  </si>
  <si>
    <t>5.1.4.</t>
  </si>
  <si>
    <t>5.5.</t>
  </si>
  <si>
    <t>Capital_core_add</t>
  </si>
  <si>
    <t>Дополнительный капитал</t>
  </si>
  <si>
    <t>Capital_core_add[T-1]+((Subord_TIER_2_rub[T]+Subord_TIER_2_cur[T])-(Subord_TIER_2_rub[T-1]+Subord_TIER_2_cur[T-1]))</t>
  </si>
  <si>
    <t>5.6.</t>
  </si>
  <si>
    <t>RWA_total</t>
  </si>
  <si>
    <t>Совокупный риск (RWA.0)</t>
  </si>
  <si>
    <t>5.2.1.</t>
  </si>
  <si>
    <t>5.6.1.</t>
  </si>
  <si>
    <t>RWA_Credit_Risk</t>
  </si>
  <si>
    <t xml:space="preserve"> - по кредитному риску</t>
  </si>
  <si>
    <t>5.6.1.1.</t>
  </si>
  <si>
    <t>RWA_Credit_bal</t>
  </si>
  <si>
    <t xml:space="preserve"> -- RWA по стандартизированной оценке </t>
  </si>
  <si>
    <t>СУММПРОИЗВ(все активы[T];на фиксированные RWA coef)</t>
  </si>
  <si>
    <t>для T0 {Capital_total[T]/N1.0[T]}; для всех периодов после</t>
  </si>
  <si>
    <t>5.6.1.2.</t>
  </si>
  <si>
    <t>RWA_Credit_Counterparty</t>
  </si>
  <si>
    <t xml:space="preserve"> -- КРК (по контрагентам)</t>
  </si>
  <si>
    <t>RWA_Credit_Counterparty[T-1]*(1+((Assets_total[T]-Assets_total[T-1])/Assets_total[T-1]))</t>
  </si>
  <si>
    <t>5.6.1.3.</t>
  </si>
  <si>
    <t>RWA_Credit_Deriv</t>
  </si>
  <si>
    <t xml:space="preserve"> -- КРС (по срочным инструментам)</t>
  </si>
  <si>
    <t>RWA_Credit_Deriv[T-1]*(1+((Assets_total[T]-Assets_total[T-1])/Assets_total[T-1]))</t>
  </si>
  <si>
    <t>5.6.1.4.</t>
  </si>
  <si>
    <t>RWA_Credit_Off</t>
  </si>
  <si>
    <t xml:space="preserve"> -- КРВ (по внебалансовым операциям)</t>
  </si>
  <si>
    <t>RWA_Credit_Off[T-1]*(1+((Assets_total[T]-Assets_total[T-1])/Assets_total[T-1]))</t>
  </si>
  <si>
    <t>5.2.2.</t>
  </si>
  <si>
    <t>5.6.2.</t>
  </si>
  <si>
    <t>RWA_Market_Risk</t>
  </si>
  <si>
    <t xml:space="preserve"> - по рыночному риску</t>
  </si>
  <si>
    <t>RWA_Market_Risk[T-1]*(1+(Bonds[T]-Bonds_AMC[T]-(Bonds[T-1]-Bonds_AMC[T-1]))/(Bonds[T-1]-Bonds_AMC[T-1]))</t>
  </si>
  <si>
    <t>5.2.3.</t>
  </si>
  <si>
    <t>5.6.3.</t>
  </si>
  <si>
    <t>RWA_Op_Risk</t>
  </si>
  <si>
    <t xml:space="preserve"> - по операционному риску</t>
  </si>
  <si>
    <t>RWA_Op_Risk[T]*RWA_Op_Risk_growth[T]</t>
  </si>
  <si>
    <t>Fmod,ParamD</t>
  </si>
  <si>
    <t>5.2.а.</t>
  </si>
  <si>
    <t>5.7.</t>
  </si>
  <si>
    <t>RWA_1</t>
  </si>
  <si>
    <t>RWA.1</t>
  </si>
  <si>
    <t>(RWA_total[T]+ RWA_total[T-1])+RWA_1[T-1]</t>
  </si>
  <si>
    <t>для T0 {Capital_base[T]/N1.1[T]}; для всех периодов после</t>
  </si>
  <si>
    <t>5.2.b.</t>
  </si>
  <si>
    <t>5.8.</t>
  </si>
  <si>
    <t>RWA_2</t>
  </si>
  <si>
    <t>RWA.2</t>
  </si>
  <si>
    <t>(RWA_total[T]+ RWA_total[T-1])+RWA_2[T-1]</t>
  </si>
  <si>
    <t xml:space="preserve">для T0 {Capital_base[T]/N1.2[T]}; для всех периодов после </t>
  </si>
  <si>
    <t>5.9.</t>
  </si>
  <si>
    <t>Capital_Adeq_Ratios</t>
  </si>
  <si>
    <t xml:space="preserve">Коэффициенты достаточности капитала </t>
  </si>
  <si>
    <t>5.3.1.</t>
  </si>
  <si>
    <t>5.9.1.</t>
  </si>
  <si>
    <t>CAR_CBR</t>
  </si>
  <si>
    <t>Достаточность капитала Банка</t>
  </si>
  <si>
    <t>5.3.1.1.</t>
  </si>
  <si>
    <t>5.9.1.1.</t>
  </si>
  <si>
    <t>N1.0</t>
  </si>
  <si>
    <t>Н1.0</t>
  </si>
  <si>
    <t>Capital_base[T]/RWA_total[T]</t>
  </si>
  <si>
    <t xml:space="preserve">для T0 из отчетности; для всех периодов далее </t>
  </si>
  <si>
    <t>5.3.1.2.</t>
  </si>
  <si>
    <t>5.9.1.2.</t>
  </si>
  <si>
    <t>N1.1</t>
  </si>
  <si>
    <t>Н1.1</t>
  </si>
  <si>
    <t>Capital_base[T]/RWA_1[T]</t>
  </si>
  <si>
    <t>5.3.1.3.</t>
  </si>
  <si>
    <t>5.9.1.3.</t>
  </si>
  <si>
    <t>N1.2</t>
  </si>
  <si>
    <t>Н1.2</t>
  </si>
  <si>
    <t>Capital_core[T]/RWA_2[T]</t>
  </si>
  <si>
    <t>5.3.2.</t>
  </si>
  <si>
    <t>5.9.2.</t>
  </si>
  <si>
    <t>CAR_CBR_Group</t>
  </si>
  <si>
    <t>Справочно достаточность капитала Группы (оценочная)</t>
  </si>
  <si>
    <t>5.3.2.1.</t>
  </si>
  <si>
    <t>5.9.2.1.</t>
  </si>
  <si>
    <t>N20.0</t>
  </si>
  <si>
    <t>Н20.0</t>
  </si>
  <si>
    <t>N20.0[T]+ N1.0[T] -N1.0[T-1]</t>
  </si>
  <si>
    <t xml:space="preserve">ДЛЯ T0 если у Банка есть группа то берем нормативы от Группы, если Группы нет, тогда приравниваем к нормативам выше; далее </t>
  </si>
  <si>
    <t>5.3.2.2.</t>
  </si>
  <si>
    <t>5.9.2.2.</t>
  </si>
  <si>
    <t>N20.1</t>
  </si>
  <si>
    <t>Н20.1</t>
  </si>
  <si>
    <t>N20.1[T]+ N1.1[T] -N1.1[T-1]</t>
  </si>
  <si>
    <t>5.3.2.3.</t>
  </si>
  <si>
    <t>5.9.2.3.</t>
  </si>
  <si>
    <t>N20.2</t>
  </si>
  <si>
    <t>Н20.2</t>
  </si>
  <si>
    <t>N20.2[T]+ N1.2[T] -N1.2[T-1]</t>
  </si>
  <si>
    <t>5.3.3.</t>
  </si>
  <si>
    <t>5.10.</t>
  </si>
  <si>
    <t>CAR_Econ</t>
  </si>
  <si>
    <t>Достаточность эконом. капитала</t>
  </si>
  <si>
    <t>5.4.</t>
  </si>
  <si>
    <t>5.10.1.</t>
  </si>
  <si>
    <t>Capital_gap</t>
  </si>
  <si>
    <t>Дефицит / запас капитала</t>
  </si>
  <si>
    <t>5.4.1.</t>
  </si>
  <si>
    <t>5.10.1.1.</t>
  </si>
  <si>
    <t>Capital_deficit</t>
  </si>
  <si>
    <t>Дефицит капитала (по нормативу)</t>
  </si>
  <si>
    <t>МАКС по иерархии</t>
  </si>
  <si>
    <t>5.10.1.1.1.</t>
  </si>
  <si>
    <t>Capital_deficit_0</t>
  </si>
  <si>
    <t>ЕСЛИ(N1.0[T]&lt;Capital_N1.0[T]; (Capital_N1.0[T] - N1.0[T])*RWA_total[T];0)</t>
  </si>
  <si>
    <t>ParamF,Fmod</t>
  </si>
  <si>
    <t>5.10.1.1.2.</t>
  </si>
  <si>
    <t>Capital_deficit_1</t>
  </si>
  <si>
    <t>ЕСЛИ(N1.1[T]&lt;Capital_N1.1[T]; (Capital_N1.1[T] - N1.1[T])*RWA_1[T];0)</t>
  </si>
  <si>
    <t>5.10.1.1.3.</t>
  </si>
  <si>
    <t>Capital_deficit_2</t>
  </si>
  <si>
    <t>ЕСЛИ(N1.2[T]&lt;Capital_N1.2[T]; (Capital_N1.2[T] - N1.2[T])*RWA_2[T];0)</t>
  </si>
  <si>
    <t>5.4.2.</t>
  </si>
  <si>
    <t>5.10.1.2.</t>
  </si>
  <si>
    <t>Buffer_deficit</t>
  </si>
  <si>
    <t>Недостаток капитала (по надбавкам)</t>
  </si>
  <si>
    <t>5.10.1.2.1.</t>
  </si>
  <si>
    <t>Buffer_deficit_0</t>
  </si>
  <si>
    <t>ParamF,ParamD,Fmod</t>
  </si>
  <si>
    <t>5.10.1.2.2.</t>
  </si>
  <si>
    <t>Buffer_deficit_1</t>
  </si>
  <si>
    <t>5.10.1.2.3.</t>
  </si>
  <si>
    <t>Buffer_deficit_2</t>
  </si>
  <si>
    <t>5.3.2.5.</t>
  </si>
  <si>
    <t>5.10.1.3.</t>
  </si>
  <si>
    <t>Buffer_excess</t>
  </si>
  <si>
    <t>Избыток  капитала (по надбавкам)</t>
  </si>
  <si>
    <t>5.10.1.3.1.</t>
  </si>
  <si>
    <t>Buffer_excess_0</t>
  </si>
  <si>
    <t>5.10.1.3.2.</t>
  </si>
  <si>
    <t>Buffer_excess_1</t>
  </si>
  <si>
    <t>5.10.1.3.3.</t>
  </si>
  <si>
    <t>Buffer_excess_2</t>
  </si>
  <si>
    <t>5.11.</t>
  </si>
  <si>
    <t>Dividends</t>
  </si>
  <si>
    <t>Выплаты дивидендов</t>
  </si>
  <si>
    <t>МАКС(Dividends_oblig[T];МИН(Divid_max_rate[T]*Net_Income[T];Buffer_excess_0[T-1]))</t>
  </si>
  <si>
    <t>5.5.1.</t>
  </si>
  <si>
    <t>5.12.</t>
  </si>
  <si>
    <t>Dividends_oblig</t>
  </si>
  <si>
    <t xml:space="preserve"> - в т.ч. обязательные к выплате</t>
  </si>
  <si>
    <t>Capital_base[T-1]*Divid_min_rate[T]</t>
  </si>
  <si>
    <t>T1</t>
  </si>
  <si>
    <t>T2</t>
  </si>
  <si>
    <t>T3</t>
  </si>
  <si>
    <t>T4</t>
  </si>
  <si>
    <t>T5</t>
  </si>
  <si>
    <t>T6</t>
  </si>
  <si>
    <t>T7</t>
  </si>
  <si>
    <t>T8</t>
  </si>
  <si>
    <t>gr</t>
  </si>
  <si>
    <t>Темп роста, QoQ</t>
  </si>
  <si>
    <t xml:space="preserve"> - [значение]</t>
  </si>
  <si>
    <t>Yield_growth_1D_rub</t>
  </si>
  <si>
    <t>pp</t>
  </si>
  <si>
    <t>Прирост за квартал, пп.</t>
  </si>
  <si>
    <t>MIACR_rub</t>
  </si>
  <si>
    <t>Yield_growth_3M_rub</t>
  </si>
  <si>
    <t>Yield_growth_1Y_rub</t>
  </si>
  <si>
    <t>Yield_growth_2Y_rub</t>
  </si>
  <si>
    <t>Yield_growth_5Y_rub</t>
  </si>
  <si>
    <t>Yield_growth_10Y_rub</t>
  </si>
  <si>
    <t>null_spread_rub</t>
  </si>
  <si>
    <t>BBB_spread_rub</t>
  </si>
  <si>
    <t>B_spread_rub</t>
  </si>
  <si>
    <t>BBB_spread_cur</t>
  </si>
  <si>
    <t>B_spread_cur</t>
  </si>
  <si>
    <t>Yield_growth_1D_cur</t>
  </si>
  <si>
    <t>MIACR_usd</t>
  </si>
  <si>
    <t>Yield_growth_3M_cur</t>
  </si>
  <si>
    <t>Yield_growth_1Y_cur</t>
  </si>
  <si>
    <t>Yield_growth_2Y_cur</t>
  </si>
  <si>
    <t>Yield_growth_5Y_cur</t>
  </si>
  <si>
    <t>Yield_growth_10Y_cur</t>
  </si>
  <si>
    <t>CCF</t>
  </si>
  <si>
    <t>lev</t>
  </si>
  <si>
    <t>Securities_issued_bonds_rub</t>
  </si>
  <si>
    <t>log</t>
  </si>
  <si>
    <t>Securities_issued_bonds_cur</t>
  </si>
  <si>
    <t>Securities_issued_euro_rub</t>
  </si>
  <si>
    <t>Securities_issued_euro_cur</t>
  </si>
  <si>
    <t>Subord_tier_1_rub</t>
  </si>
  <si>
    <t>Subord_tier_1_cur</t>
  </si>
  <si>
    <t>Subord_tier_2_rub</t>
  </si>
  <si>
    <t>Subord_tier_2_cur</t>
  </si>
  <si>
    <t>vol</t>
  </si>
  <si>
    <t>Assets_other_deriv_growth</t>
  </si>
  <si>
    <t>R</t>
  </si>
  <si>
    <t>Assets_other_deriv_rub_growth</t>
  </si>
  <si>
    <t>Assets_other_deriv_cur_growth</t>
  </si>
  <si>
    <t>Assets_other_prov_cred_growth</t>
  </si>
  <si>
    <t>Assets_other_prov_other_growth</t>
  </si>
  <si>
    <t>Assets_other_etc_growth</t>
  </si>
  <si>
    <t>CBR_borrow_rub_growth</t>
  </si>
  <si>
    <t>CBR_borrow_cur_growth</t>
  </si>
  <si>
    <t>Liab_other_deriv_rub_growth</t>
  </si>
  <si>
    <t>Liab_other_deriv_cur_growth</t>
  </si>
  <si>
    <t>Liab_other_etc_rub_growth</t>
  </si>
  <si>
    <t>Liab_other_etc_cur_growth</t>
  </si>
  <si>
    <t>Investments_rub_reval</t>
  </si>
  <si>
    <t>Investments_cur_reval</t>
  </si>
  <si>
    <t>Investments_prov_level</t>
  </si>
  <si>
    <t>Income_other_step_in_direct_loss_rub_volume</t>
  </si>
  <si>
    <t>Income_other_step_in_direct_loss_cur_volume</t>
  </si>
  <si>
    <t>Income_other_step_in_non_market_rub_volume</t>
  </si>
  <si>
    <t>Income_other_step_in_non_market_cur_volume</t>
  </si>
  <si>
    <t>Oper_risk_ch</t>
  </si>
  <si>
    <t>Result_bond_trade_level</t>
  </si>
  <si>
    <t>Result_equity_trade_rub_level</t>
  </si>
  <si>
    <t>Result_equity_trade_cur_level</t>
  </si>
  <si>
    <t>Income_other_reval_loan_volume</t>
  </si>
  <si>
    <t>V</t>
  </si>
  <si>
    <t>Bonds_FVOCI_prov_ch</t>
  </si>
  <si>
    <t>Bonds_gov_discount_level_rub</t>
  </si>
  <si>
    <t>Bonds_gov_discount_level_cur</t>
  </si>
  <si>
    <t>Bonds_corp_discount_level_rub</t>
  </si>
  <si>
    <t>Bonds_corp_discount_level_cur</t>
  </si>
  <si>
    <t>Bonds_foreign_discount_level_rub</t>
  </si>
  <si>
    <t>Bonds_foreign_discount_level_cur</t>
  </si>
  <si>
    <t>Capital_main_ch</t>
  </si>
  <si>
    <t>Divid_min_rate</t>
  </si>
  <si>
    <t>Divid_max_rate</t>
  </si>
  <si>
    <t>Prov_ch_bank_ch</t>
  </si>
  <si>
    <t>Cash_rub_growth</t>
  </si>
  <si>
    <t>Cash_cur_growth</t>
  </si>
  <si>
    <t>CBR_lending_rub_growth</t>
  </si>
  <si>
    <t>CBR_lending_cur_growth</t>
  </si>
  <si>
    <t>Nostro_rub_growth</t>
  </si>
  <si>
    <t>Nostro_cur_growth</t>
  </si>
  <si>
    <t>Bank_loan_rub_growth</t>
  </si>
  <si>
    <t>Bank_loan_cur_growth</t>
  </si>
  <si>
    <t>LORO_rub_growth</t>
  </si>
  <si>
    <t>LORO_cur_growth</t>
  </si>
  <si>
    <t>Bank_borrow_resid_rub_growth</t>
  </si>
  <si>
    <t>Bank_borrow_resid_cur_growth</t>
  </si>
  <si>
    <t>Bank_borrow_foreign_rub_growth</t>
  </si>
  <si>
    <t>Bank_borrow_foreign_cur_growth</t>
  </si>
  <si>
    <t>Deriv_result_rub_growth</t>
  </si>
  <si>
    <t>Deriv_result_cur_growth</t>
  </si>
  <si>
    <t>C_account_gov_rub_growth</t>
  </si>
  <si>
    <t>C_account_gov_cur_growth</t>
  </si>
  <si>
    <t>C_account_resid_rub_growth</t>
  </si>
  <si>
    <t>C_account_resid_cur_growth</t>
  </si>
  <si>
    <t>C_account_foreign_rub_growth</t>
  </si>
  <si>
    <t>C_account_foreign_cur_growth</t>
  </si>
  <si>
    <t>Ind_account_rub_growth</t>
  </si>
  <si>
    <t>Ind_account_cur_growth</t>
  </si>
  <si>
    <t>C_deposit_gov_rub_growth</t>
  </si>
  <si>
    <t>C_deposit_resid_rub_growth</t>
  </si>
  <si>
    <t>C_deposit_foreign_rub_growth</t>
  </si>
  <si>
    <t>C_deposit_gov_cur_growth</t>
  </si>
  <si>
    <t>C_deposit_resid_cur_growth</t>
  </si>
  <si>
    <t>C_deposit_foreign_cur_growth</t>
  </si>
  <si>
    <t>Ind_deposit_rub_growth</t>
  </si>
  <si>
    <t>Ind_deposit_cur_growth</t>
  </si>
  <si>
    <t xml:space="preserve"> + заполнить по Т711 - уже же есть данные?</t>
  </si>
  <si>
    <t>Т711</t>
  </si>
  <si>
    <t>PD_good_C_loan_low_rub</t>
  </si>
  <si>
    <t>TCred - ?</t>
  </si>
  <si>
    <t>PD_good_off_C_loan_low_rub</t>
  </si>
  <si>
    <t>Prov_good_C_loan_low_rub</t>
  </si>
  <si>
    <t>Prov_NPL_C_loan_low_rub</t>
  </si>
  <si>
    <t>LTV_C_loan_low_rub</t>
  </si>
  <si>
    <t>Off_to_Bal_C_loan_low_rub</t>
  </si>
  <si>
    <t>New_loans_C_loan_low_rub</t>
  </si>
  <si>
    <t>Repayment_C_loan_low_rub</t>
  </si>
  <si>
    <t>Это погашения? Из 303? Или всё из общей Tcred?</t>
  </si>
  <si>
    <t>Prererate_C_loan_low_rub</t>
  </si>
  <si>
    <t>Пересмотры ставок? V или %? Из 127? Уже после корректировок?</t>
  </si>
  <si>
    <t>PD_good_C_loan_low_cur</t>
  </si>
  <si>
    <t>PD_good_off_C_loan_low_cur</t>
  </si>
  <si>
    <t>Prov_good_C_loan_low_cur</t>
  </si>
  <si>
    <t>Prov_NPL_C_loan_low_cur</t>
  </si>
  <si>
    <t>LTV_C_loan_low_cur</t>
  </si>
  <si>
    <t>Off_to_Bal_C_loan_low_cur</t>
  </si>
  <si>
    <t>New_loans_C_loan_low_cur</t>
  </si>
  <si>
    <t>Prererate_C_loan_low_cur</t>
  </si>
  <si>
    <t>Repayment_C_loan_low_cur</t>
  </si>
  <si>
    <t>PD_good_C_loan_large_rub</t>
  </si>
  <si>
    <t>И понять бы, откуда это пойдёт? Из общей кредитной таблицы, гдк будут все портфели и сценарии?</t>
  </si>
  <si>
    <t>PD_good_off_C_loan_large_rub</t>
  </si>
  <si>
    <t>Prov_good_C_loan_large_rub</t>
  </si>
  <si>
    <t>Prov_NPL_C_loan_large_rub</t>
  </si>
  <si>
    <t>LTV_C_loan_large_rub</t>
  </si>
  <si>
    <t>Off_to_Bal_C_loan_large_rub</t>
  </si>
  <si>
    <t>New_loans_C_loan_large_rub</t>
  </si>
  <si>
    <t>Repayment_C_loan_large_rub</t>
  </si>
  <si>
    <t>Prererate_C_loan_large_rub</t>
  </si>
  <si>
    <t>PD_good_C_loan_large_cur</t>
  </si>
  <si>
    <t>PD_good_off_C_loan_large_cur</t>
  </si>
  <si>
    <t>Prov_good_C_loan_large_cur</t>
  </si>
  <si>
    <t>Prov_NPL_C_loan_large_cur</t>
  </si>
  <si>
    <t>LTV_C_loan_large_cur</t>
  </si>
  <si>
    <t>Off_to_Bal_C_loan_large_cur</t>
  </si>
  <si>
    <t>New_loans_C_loan_large_cur</t>
  </si>
  <si>
    <t>Prererate_C_loan_large_cur</t>
  </si>
  <si>
    <t>Repayment_C_loan_large_cur</t>
  </si>
  <si>
    <t>PD_good_C_loan_mid_rub</t>
  </si>
  <si>
    <t>PD_good_off_C_loan_mid_rub</t>
  </si>
  <si>
    <t>Prov_good_C_loan_mid_rub</t>
  </si>
  <si>
    <t>Prov_NPL_C_loan_mid_rub</t>
  </si>
  <si>
    <t>LTV_C_loan_mid_rub</t>
  </si>
  <si>
    <t>Off_to_Bal_C_loan_mid_rub</t>
  </si>
  <si>
    <t>New_loans_C_loan_mid_rub</t>
  </si>
  <si>
    <t>Repayment_C_loan_mid_rub</t>
  </si>
  <si>
    <t>Prererate_C_loan_mid_rub</t>
  </si>
  <si>
    <t>PD_good_C_loan_mid_cur</t>
  </si>
  <si>
    <t>PD_good_off_C_loan_mid_cur</t>
  </si>
  <si>
    <t>Prov_good_C_loan_mid_cur</t>
  </si>
  <si>
    <t>Prov_NPL_C_loan_mid_cur</t>
  </si>
  <si>
    <t>LTV_C_loan_mid_cur</t>
  </si>
  <si>
    <t>Off_to_Bal_C_loan_mid_cur</t>
  </si>
  <si>
    <t>New_loans_C_loan_mid_cur</t>
  </si>
  <si>
    <t>Prererate_C_loan_mid_cur</t>
  </si>
  <si>
    <t>Repayment_C_loan_mid_cur</t>
  </si>
  <si>
    <t>PD_good_C_loan_micro_rub</t>
  </si>
  <si>
    <t>PD_good_off_C_loan_micro_rub</t>
  </si>
  <si>
    <t>Prov_good_C_loan_micro_rub</t>
  </si>
  <si>
    <t>Prov_NPL_C_loan_micro_rub</t>
  </si>
  <si>
    <t>LTV_C_loan_micro_rub</t>
  </si>
  <si>
    <t>Off_to_Bal_C_loan_micro_rub</t>
  </si>
  <si>
    <t>New_loans_C_loan_micro_rub</t>
  </si>
  <si>
    <t>Repayment_C_loan_micro_rub</t>
  </si>
  <si>
    <t>Prererate_C_loan_micro_rub</t>
  </si>
  <si>
    <t>PD_good_C_loan_micro_cur</t>
  </si>
  <si>
    <t>PD_good_off_C_loan_micro_cur</t>
  </si>
  <si>
    <t>Prov_good_C_loan_micro_cur</t>
  </si>
  <si>
    <t>Prov_NPL_C_loan_micro_cur</t>
  </si>
  <si>
    <t>LTV_C_loan_micro_cur</t>
  </si>
  <si>
    <t>Off_to_Bal_C_loan_micro_cur</t>
  </si>
  <si>
    <t>New_loans_C_loan_micro_cur</t>
  </si>
  <si>
    <t>Prererate_C_loan_micro_cur</t>
  </si>
  <si>
    <t>Repayment_C_loan_micro_cur</t>
  </si>
  <si>
    <t>PD_good_C_loan_sl_construct_rub</t>
  </si>
  <si>
    <t>PD_good_off_C_loan_sl_construct_rub</t>
  </si>
  <si>
    <t>Prov_good_C_loan_sl_construct_rub</t>
  </si>
  <si>
    <t>Prov_NPL_C_loan_sl_construct_rub</t>
  </si>
  <si>
    <t>LTV_C_loan_sl_construct_rub</t>
  </si>
  <si>
    <t>Off_to_Bal_C_loan_sl_construct_rub</t>
  </si>
  <si>
    <t>New_loans_C_loan_sl_construct_rub</t>
  </si>
  <si>
    <t>Repayment_C_loan_sl_construct_rub</t>
  </si>
  <si>
    <t>Prererate_C_loan_sl_construct_rub</t>
  </si>
  <si>
    <t>PD_good_C_loan_sl_construct_cur</t>
  </si>
  <si>
    <t>PD_good_off_C_loan_sl_construct_cur</t>
  </si>
  <si>
    <t>Prov_good_C_loan_sl_construct_cur</t>
  </si>
  <si>
    <t>Prov_NPL_C_loan_sl_construct_cur</t>
  </si>
  <si>
    <t>LTV_C_loan_sl_construct_cur</t>
  </si>
  <si>
    <t>Off_to_Bal_C_loan_sl_construct_cur</t>
  </si>
  <si>
    <t>New_loans_C_loan_sl_construct_cur</t>
  </si>
  <si>
    <t>Prererate_C_loan_sl_construct_cur</t>
  </si>
  <si>
    <t>Repayment_C_loan_sl_construct_cur</t>
  </si>
  <si>
    <t>PD_good_C_loan_sl_other_rub</t>
  </si>
  <si>
    <t>PD_good_off_C_loan_sl_other_rub</t>
  </si>
  <si>
    <t>Prov_good_C_loan_sl_other_rub</t>
  </si>
  <si>
    <t>Prov_NPL_C_loan_sl_other_rub</t>
  </si>
  <si>
    <t>LTV_C_loan_sl_other_rub</t>
  </si>
  <si>
    <t>Off_to_Bal_C_loan_sl_other_rub</t>
  </si>
  <si>
    <t>New_loans_C_loan_sl_other_rub</t>
  </si>
  <si>
    <t>Repayment_C_loan_sl_other_rub</t>
  </si>
  <si>
    <t>Prererate_C_loan_sl_other_rub</t>
  </si>
  <si>
    <t>PD_good_C_loan_sl_other_cur</t>
  </si>
  <si>
    <t>PD_good_off_C_loan_sl_other_cur</t>
  </si>
  <si>
    <t>Prov_good_C_loan_sl_other_cur</t>
  </si>
  <si>
    <t>Prov_NPL_C_loan_sl_other_cur</t>
  </si>
  <si>
    <t>LTV_C_loan_sl_other_cur</t>
  </si>
  <si>
    <t>Off_to_Bal_C_loan_sl_other_cur</t>
  </si>
  <si>
    <t>New_loans_C_loan_sl_other_cur</t>
  </si>
  <si>
    <t>Prererate_C_loan_sl_other_cur</t>
  </si>
  <si>
    <t>Repayment_C_loan_sl_other_cur</t>
  </si>
  <si>
    <t>PD_good_C_loan_res_rub</t>
  </si>
  <si>
    <t>PD_good_off_C_loan_res_rub</t>
  </si>
  <si>
    <t>Prov_good_C_loan_res_rub</t>
  </si>
  <si>
    <t>Prov_NPL_C_loan_res_rub</t>
  </si>
  <si>
    <t>LTV_C_loan_res_rub</t>
  </si>
  <si>
    <t>Off_to_Bal_C_loan_res_rub</t>
  </si>
  <si>
    <t>New_loans_C_loan_res_rub</t>
  </si>
  <si>
    <t>Repayment_C_loan_res_rub</t>
  </si>
  <si>
    <t>Prererate_C_loan_res_rub</t>
  </si>
  <si>
    <t>PD_good_C_loan_res_cur</t>
  </si>
  <si>
    <t>PD_good_off_C_loan_res_cur</t>
  </si>
  <si>
    <t>Prov_good_C_loan_res_cur</t>
  </si>
  <si>
    <t>Prov_NPL_C_loan_res_cur</t>
  </si>
  <si>
    <t>LTV_C_loan_res_cur</t>
  </si>
  <si>
    <t>Off_to_Bal_C_loan_res_cur</t>
  </si>
  <si>
    <t>New_loans_C_loan_res_cur</t>
  </si>
  <si>
    <t>Prererate_C_loan_res_cur</t>
  </si>
  <si>
    <t>Repayment_C_loan_res_cur</t>
  </si>
  <si>
    <t>PD_good_C_loan_legacy_rub</t>
  </si>
  <si>
    <t>PD_good_off_C_loan_legacy_rub</t>
  </si>
  <si>
    <t>Prov_good_C_loan_legacy_rub</t>
  </si>
  <si>
    <t>Prov_NPL_C_loan_legacy_rub</t>
  </si>
  <si>
    <t>LTV_C_loan_legacy_rub</t>
  </si>
  <si>
    <t>Off_to_Bal_C_loan_legacy_rub</t>
  </si>
  <si>
    <t>New_loans_C_loan_legacy_rub</t>
  </si>
  <si>
    <t>Repayment_C_loan_legacy_rub</t>
  </si>
  <si>
    <t>Prererate_C_loan_legacy_rub</t>
  </si>
  <si>
    <t>PD_good_C_loan_legacy_cur</t>
  </si>
  <si>
    <t>PD_good_off_C_loan_legacy_cur</t>
  </si>
  <si>
    <t>Prov_good_C_loan_legacy_cur</t>
  </si>
  <si>
    <t>Prov_NPL_C_loan_legacy_cur</t>
  </si>
  <si>
    <t>LTV_C_loan_legacy_cur</t>
  </si>
  <si>
    <t>Off_to_Bal_C_loan_legacy_cur</t>
  </si>
  <si>
    <t>New_loans_C_loan_legacy_cur</t>
  </si>
  <si>
    <t>Prererate_C_loan_legacy_cur</t>
  </si>
  <si>
    <t>Repayment_C_loan_legacy_cur</t>
  </si>
  <si>
    <t>PD_good_ind_loan_mort_rub</t>
  </si>
  <si>
    <t>PD_good_off_ind_loan_mort_rub</t>
  </si>
  <si>
    <t>Prov_good_ind_loan_mort_rub</t>
  </si>
  <si>
    <t>Prov_NPL_ind_loan_mort_rub</t>
  </si>
  <si>
    <t>LTV_ind_loan_mort_rub</t>
  </si>
  <si>
    <t>Off_to_Bal_ind_loan_mort_rub</t>
  </si>
  <si>
    <t>New_loans_ind_loan_mort_rub</t>
  </si>
  <si>
    <t>Repayment_ind_loan_mort_rub</t>
  </si>
  <si>
    <t>Prererate_ind_loan_mort_rub</t>
  </si>
  <si>
    <t>PD_good_ind_loan_mort_cur</t>
  </si>
  <si>
    <t>PD_good_off_ind_loan_mort_cur</t>
  </si>
  <si>
    <t>Prov_good_ind_loan_mort_cur</t>
  </si>
  <si>
    <t>Prov_NPL_ind_loan_mort_cur</t>
  </si>
  <si>
    <t>LTV_ind_loan_mort_cur</t>
  </si>
  <si>
    <t>Off_to_Bal_ind_loan_mort_cur</t>
  </si>
  <si>
    <t>New_loans_ind_loan_mort_cur</t>
  </si>
  <si>
    <t>Prererate_ind_loan_mort_cur</t>
  </si>
  <si>
    <t>Repayment_ind_loan_mort_cur</t>
  </si>
  <si>
    <t>PD_good_ind_loan_auto_rub</t>
  </si>
  <si>
    <t>PD_good_off_ind_loan_auto_rub</t>
  </si>
  <si>
    <t>Prov_good_ind_loan_auto_rub</t>
  </si>
  <si>
    <t>Prov_NPL_ind_loan_auto_rub</t>
  </si>
  <si>
    <t>LTV_ind_loan_auto_rub</t>
  </si>
  <si>
    <t>Off_to_Bal_ind_loan_auto_rub</t>
  </si>
  <si>
    <t>New_loans_ind_loan_auto_rub</t>
  </si>
  <si>
    <t>Repayment_ind_loan_auto_rub</t>
  </si>
  <si>
    <t>Prererate_ind_loan_auto_rub</t>
  </si>
  <si>
    <t>PD_good_ind_loan_auto_cur</t>
  </si>
  <si>
    <t>PD_good_off_ind_loan_auto_cur</t>
  </si>
  <si>
    <t>Prov_good_ind_loan_auto_cur</t>
  </si>
  <si>
    <t>Prov_NPL_ind_loan_auto_cur</t>
  </si>
  <si>
    <t>LTV_ind_loan_auto_cur</t>
  </si>
  <si>
    <t>Off_to_Bal_ind_loan_auto_cur</t>
  </si>
  <si>
    <t>New_loans_ind_loan_auto_cur</t>
  </si>
  <si>
    <t>Prererate_ind_loan_auto_cur</t>
  </si>
  <si>
    <t>Repayment_ind_loan_auto_cur</t>
  </si>
  <si>
    <t>PD_good_ind_loan_card_rub</t>
  </si>
  <si>
    <t>PD_good_off_ind_loan_card_rub</t>
  </si>
  <si>
    <t>Prov_good_ind_loan_card_rub</t>
  </si>
  <si>
    <t>Prov_NPL_ind_loan_card_rub</t>
  </si>
  <si>
    <t>LTV_ind_loan_card_rub</t>
  </si>
  <si>
    <t>Off_to_Bal_ind_loan_card_rub</t>
  </si>
  <si>
    <t>New_loans_ind_loan_card_rub</t>
  </si>
  <si>
    <t>Repayment_ind_loan_card_rub</t>
  </si>
  <si>
    <t>Prererate_ind_loan_card_rub</t>
  </si>
  <si>
    <t>PD_good_ind_loan_card_cur</t>
  </si>
  <si>
    <t>PD_good_off_ind_loan_card_cur</t>
  </si>
  <si>
    <t>Prov_good_ind_loan_card_cur</t>
  </si>
  <si>
    <t>Prov_NPL_ind_loan_card_cur</t>
  </si>
  <si>
    <t>LTV_ind_loan_card_cur</t>
  </si>
  <si>
    <t>Off_to_Bal_ind_loan_card_cur</t>
  </si>
  <si>
    <t>New_loans_ind_loan_card_cur</t>
  </si>
  <si>
    <t>Prererate_ind_loan_card_cur</t>
  </si>
  <si>
    <t>Repayment_ind_loan_card_cur</t>
  </si>
  <si>
    <t>PD_good_ind_loan_consume_rub</t>
  </si>
  <si>
    <t>PD_good_off_ind_loan_consume_rub</t>
  </si>
  <si>
    <t>Prov_good_ind_loan_consume_rub</t>
  </si>
  <si>
    <t>Prov_NPL_ind_loan_consume_rub</t>
  </si>
  <si>
    <t>LTV_ind_loan_consume_rub</t>
  </si>
  <si>
    <t>Off_to_Bal_ind_loan_consume_rub</t>
  </si>
  <si>
    <t>New_loans_ind_loan_consume_rub</t>
  </si>
  <si>
    <t>Repayment_ind_loan_consume_rub</t>
  </si>
  <si>
    <t>Prererate_ind_loan_consume_rub</t>
  </si>
  <si>
    <t>PD_good_ind_loan_consume_cur</t>
  </si>
  <si>
    <t>PD_good_off_ind_loan_consume_cur</t>
  </si>
  <si>
    <t>Prov_good_ind_loan_consume_cur</t>
  </si>
  <si>
    <t>Prov_NPL_ind_loan_consume_cur</t>
  </si>
  <si>
    <t>LTV_ind_loan_consume_cur</t>
  </si>
  <si>
    <t>Off_to_Bal_ind_loan_consume_cur</t>
  </si>
  <si>
    <t>New_loans_ind_loan_consume_cur</t>
  </si>
  <si>
    <t>Prererate_ind_loan_consume_cur</t>
  </si>
  <si>
    <t>Repayment_ind_loan_consume_cur</t>
  </si>
  <si>
    <t>Bonds_FVPL_gov_reval_rub</t>
  </si>
  <si>
    <t>Bonds_FVPL_gov_coupon_level_rub</t>
  </si>
  <si>
    <t>int</t>
  </si>
  <si>
    <t>Bonds_FVPL_gov_reval_cur</t>
  </si>
  <si>
    <t>Bonds_FVPL_gov_coupon_level_cur</t>
  </si>
  <si>
    <t>Bonds_FVPL_corp_reval_rub</t>
  </si>
  <si>
    <t>Bonds_FVPL_corp_coupon_level_rub</t>
  </si>
  <si>
    <t>Bonds_FVPL_corp_reval_cur</t>
  </si>
  <si>
    <t>Bonds_FVPL_corp_coupon_level_cur</t>
  </si>
  <si>
    <t>Bonds_FVPL_foreign_reval_rub</t>
  </si>
  <si>
    <t>Bonds_FVPL_foreign_coupon_level_rub</t>
  </si>
  <si>
    <t>Bonds_FVPL_foreign_reval_cur</t>
  </si>
  <si>
    <t>Bonds_FVPL_foreign_coupon_level_cur</t>
  </si>
  <si>
    <t>Bonds_FVOCI_gov_reval_rub</t>
  </si>
  <si>
    <t>Bonds_FVOCI_gov_coupon_level_rub</t>
  </si>
  <si>
    <t>Bonds_FVOCI_gov_reval_cur</t>
  </si>
  <si>
    <t>Bonds_FVOCI_gov_coupon_level_cur</t>
  </si>
  <si>
    <t>Bonds_FVOCI_corp_reval_rub</t>
  </si>
  <si>
    <t>Bonds_FVOCI_corp_coupon_level_rub</t>
  </si>
  <si>
    <t>Bonds_FVOCI_corp_reval_cur</t>
  </si>
  <si>
    <t>Bonds_FVOCI_corp_coupon_level_cur</t>
  </si>
  <si>
    <t>Bonds_FVOCI_foreign_reval_rub</t>
  </si>
  <si>
    <t>Bonds_FVOCI_foreign_coupon_level_rub</t>
  </si>
  <si>
    <t>Bonds_FVOCI_foreign_reval_cur</t>
  </si>
  <si>
    <t>Bonds_FVOCI_foreign_coupon_level_cur</t>
  </si>
  <si>
    <t>Bonds_AMC_gov_reval_rub</t>
  </si>
  <si>
    <t>Bonds_AMC_gov_coupon_level_rub</t>
  </si>
  <si>
    <t>Bonds_AMC_gov_reval_cur</t>
  </si>
  <si>
    <t>Bonds_AMC_gov_coupon_level_cur</t>
  </si>
  <si>
    <t>Bonds_AMC_corp_reval_rub</t>
  </si>
  <si>
    <t>Bonds_AMC_corp_coupon_level_rub</t>
  </si>
  <si>
    <t>Bonds_AMC_corp_reval_cur</t>
  </si>
  <si>
    <t>Bonds_AMC_corp_coupon_level_cur</t>
  </si>
  <si>
    <t>Bonds_AMC_foreign_reval_rub</t>
  </si>
  <si>
    <t>Bonds_AMC_foreign_coupon_level_rub</t>
  </si>
  <si>
    <t>Bonds_AMC_foreign_reval_cur</t>
  </si>
  <si>
    <t>Bonds_AMC_foreign_coupon_level_cur</t>
  </si>
  <si>
    <t>Int_Nostro_rub_level</t>
  </si>
  <si>
    <t>Int_Nostro_cur_level</t>
  </si>
  <si>
    <t>Int_CBR_lending_rub_level</t>
  </si>
  <si>
    <t>Int_CBR_lending_cur_level</t>
  </si>
  <si>
    <t>Int_bank_loan_rub_level</t>
  </si>
  <si>
    <t>Int_bank_loan_cur_level</t>
  </si>
  <si>
    <t>Int_LORO_rub_level</t>
  </si>
  <si>
    <t>Int_LORO_cur_level</t>
  </si>
  <si>
    <t>Int_bank_borrow_resid_rub_level</t>
  </si>
  <si>
    <t>Int_bank_borrow_resid_cur_level</t>
  </si>
  <si>
    <t>Int_bank_borrow_foreign_rub_level</t>
  </si>
  <si>
    <t>Int_bank_borrow_foreign_cur_level</t>
  </si>
  <si>
    <t>Int_CBR_borrow_rub_level</t>
  </si>
  <si>
    <t>Int_CBR_borrow_cur_level</t>
  </si>
  <si>
    <t>Int_c_account_gov_rub_level</t>
  </si>
  <si>
    <t>Int_c_account_gov_cur_level</t>
  </si>
  <si>
    <t>Int_c_account_resid_rub_level</t>
  </si>
  <si>
    <t>Int_c_account_resid_cur_level</t>
  </si>
  <si>
    <t>Int_c_account_foreign_rub_level</t>
  </si>
  <si>
    <t>Int_c_account_foreign_cur_level</t>
  </si>
  <si>
    <t>Int_ind_account_rub_level</t>
  </si>
  <si>
    <t>Int_ind_account_cur_level</t>
  </si>
  <si>
    <t>По умолч - по факту на дату СТ</t>
  </si>
  <si>
    <t>OpEx_rub_level</t>
  </si>
  <si>
    <t>OpEx_cur_level</t>
  </si>
  <si>
    <t>Tax_level</t>
  </si>
  <si>
    <t>Other_income_level</t>
  </si>
  <si>
    <t>Open_FX_level</t>
  </si>
  <si>
    <t>Limit_liq_assets</t>
  </si>
  <si>
    <t>Prererate_C_deposit_gov_rub</t>
  </si>
  <si>
    <t>Prererate_C_deposit_resid_rub</t>
  </si>
  <si>
    <t>Prererate_C_deposit_foreign_rub</t>
  </si>
  <si>
    <t>Prererate_Ind_deposit_rub</t>
  </si>
  <si>
    <t>Prererate_C_deposit_gov_cur</t>
  </si>
  <si>
    <t>Prererate_C_deposit_resid_cur</t>
  </si>
  <si>
    <t>Prererate_C_deposit_foreign_cur</t>
  </si>
  <si>
    <t>Prererate_Ind_deposit_cur</t>
  </si>
  <si>
    <t>New_loans_C_deposit_gov_rub</t>
  </si>
  <si>
    <t>Repayment_C_deposit_gov_rub</t>
  </si>
  <si>
    <t>New_loans_C_deposit_gov_cur</t>
  </si>
  <si>
    <t>Repayment_C_deposit_gov_cur</t>
  </si>
  <si>
    <t>New_loans_C_deposit_resid_rub</t>
  </si>
  <si>
    <t>Repayment_C_deposit_resid_rub</t>
  </si>
  <si>
    <t>New_loans_C_deposit_resid_cur</t>
  </si>
  <si>
    <t>Repayment_C_deposit_resid_cur</t>
  </si>
  <si>
    <t>New_loans_C_deposit_foreign_rub</t>
  </si>
  <si>
    <t>Repayment_C_deposit_foreign_rub</t>
  </si>
  <si>
    <t>New_loans_C_deposit_foreign_cur</t>
  </si>
  <si>
    <t>Repayment_C_deposit_foreign_cur</t>
  </si>
  <si>
    <t>New_loans_Ind_deposit_rub</t>
  </si>
  <si>
    <t>Repayment_Ind_deposit_rub</t>
  </si>
  <si>
    <t>New_loans_Ind_deposit_cur</t>
  </si>
  <si>
    <t>Repayment_Ind_deposit_cur</t>
  </si>
  <si>
    <t>RWA_Op_Risk_growth</t>
  </si>
  <si>
    <t>LGD_good_C_loan_low_rub</t>
  </si>
  <si>
    <t>LGD_good_C_loan_low_cur</t>
  </si>
  <si>
    <t>LGD_NPL_C_loan_low_rub</t>
  </si>
  <si>
    <t>LGD_NPL_C_loan_low_cur</t>
  </si>
  <si>
    <t>LGD_good_C_loan_large_rub</t>
  </si>
  <si>
    <t>LGD_good_C_loan_large_cur</t>
  </si>
  <si>
    <t>LGD_NPL_C_loan_large_rub</t>
  </si>
  <si>
    <t>LGD_NPL_C_loan_large_cur</t>
  </si>
  <si>
    <t>LGD_good_C_loan_mid_rub</t>
  </si>
  <si>
    <t>LGD_good_C_loan_mid_cur</t>
  </si>
  <si>
    <t>LGD_NPL_C_loan_mid_rub</t>
  </si>
  <si>
    <t>LGD_NPL_C_loan_mid_cur</t>
  </si>
  <si>
    <t>LGD_good_C_loan_micro_rub</t>
  </si>
  <si>
    <t>LGD_good_C_loan_micro_cur</t>
  </si>
  <si>
    <t>LGD_NPL_C_loan_micro_rub</t>
  </si>
  <si>
    <t>LGD_NPL_C_loan_micro_cur</t>
  </si>
  <si>
    <t>LGD_good_C_loan_sl_construct_rub</t>
  </si>
  <si>
    <t>LGD_good_C_loan_sl_construct_cur</t>
  </si>
  <si>
    <t>LGD_NPL_C_loan_sl_construct_rub</t>
  </si>
  <si>
    <t>LGD_NPL_C_loan_sl_construct_cur</t>
  </si>
  <si>
    <t>LGD_good_C_loan_sl_other_rub</t>
  </si>
  <si>
    <t>LGD_good_C_loan_sl_other_cur</t>
  </si>
  <si>
    <t>LGD_NPL_C_loan_sl_other_rub</t>
  </si>
  <si>
    <t>LGD_NPL_C_loan_sl_other_cur</t>
  </si>
  <si>
    <t>LGD_good_C_loan_legacy_rub</t>
  </si>
  <si>
    <t>LGD_good_C_loan_legacy_cur</t>
  </si>
  <si>
    <t>LGD_NPL_C_loan_legacy_rub</t>
  </si>
  <si>
    <t>LGD_NPL_C_loan_legacy_cur</t>
  </si>
  <si>
    <t>LGD_good_C_loan_res_rub</t>
  </si>
  <si>
    <t>LGD_good_C_loan_res_cur</t>
  </si>
  <si>
    <t>LGD_NPL_C_loan_res_rub</t>
  </si>
  <si>
    <t>LGD_NPL_C_loan_res_cur</t>
  </si>
  <si>
    <t>LGD_good_C_loan_mort_rub</t>
  </si>
  <si>
    <t>LGD_good_C_loan_mort_cur</t>
  </si>
  <si>
    <t>LGD_NPL_C_loan_mort_rub</t>
  </si>
  <si>
    <t>LGD_NPL_C_loan_mort_cur</t>
  </si>
  <si>
    <t>LGD_good_C_loan_auto_rub</t>
  </si>
  <si>
    <t>LGD_good_C_loan_auto_cur</t>
  </si>
  <si>
    <t>LGD_NPL_C_loan_auto_rub</t>
  </si>
  <si>
    <t>LGD_NPL_C_loan_auto_cur</t>
  </si>
  <si>
    <t>LGD_good_C_loan_card_rub</t>
  </si>
  <si>
    <t>LGD_good_C_loan_card_cur</t>
  </si>
  <si>
    <t>LGD_NPL_C_loan_card_rub</t>
  </si>
  <si>
    <t>LGD_NPL_C_loan_card_cur</t>
  </si>
  <si>
    <t>LGD_good_C_loan_consume_rub</t>
  </si>
  <si>
    <t>LGD_good_C_loan_consume_cur</t>
  </si>
  <si>
    <t>LGD_NPL_C_loan_consume_rub</t>
  </si>
  <si>
    <t>LGD_NPL_C_loan_consume_cur</t>
  </si>
  <si>
    <t>MOEX</t>
  </si>
  <si>
    <t>RTS</t>
  </si>
  <si>
    <t>S&amp;P</t>
  </si>
  <si>
    <t>Eurostoxx</t>
  </si>
  <si>
    <t>Рейтинг банка</t>
  </si>
  <si>
    <t>???</t>
  </si>
  <si>
    <t>Bank_rating</t>
  </si>
  <si>
    <t>B</t>
  </si>
  <si>
    <t>Matrix</t>
  </si>
  <si>
    <t>в валюте</t>
  </si>
  <si>
    <t xml:space="preserve">МБК предоставленные </t>
  </si>
  <si>
    <t>Bank_loan_prov_rub</t>
  </si>
  <si>
    <t>Bank_loan_prov_cur</t>
  </si>
  <si>
    <t>C_loan_total_portf</t>
  </si>
  <si>
    <t>C_loan_total_portf_rub</t>
  </si>
  <si>
    <t>C_loan_total_portf_cur</t>
  </si>
  <si>
    <t>C_loan_total_prov</t>
  </si>
  <si>
    <t>C_loan_low_good_portf_rub</t>
  </si>
  <si>
    <t>C_loan_low_good_portf_cur</t>
  </si>
  <si>
    <t>C_loan_low_good_off_rub</t>
  </si>
  <si>
    <t>C_loan_low_good_off_cur</t>
  </si>
  <si>
    <t>C_loan_low_good_prov_rub</t>
  </si>
  <si>
    <t>C_loan_low_good_prov_cur</t>
  </si>
  <si>
    <t>C_loan_low_npl_portf_rub</t>
  </si>
  <si>
    <t>C_loan_low_npl_portf_cur</t>
  </si>
  <si>
    <t>C_loan_low_npl_prov_rub</t>
  </si>
  <si>
    <t>C_loan_low_npl_prov_cur</t>
  </si>
  <si>
    <t>C_loan_large_good_portf_rub</t>
  </si>
  <si>
    <t>C_loan_large_good_portf_cur</t>
  </si>
  <si>
    <t>C_loan_large_good_off_rub</t>
  </si>
  <si>
    <t>C_loan_large_good_off_cur</t>
  </si>
  <si>
    <t>C_loan_large_good_prov_rub</t>
  </si>
  <si>
    <t>C_loan_large_good_prov_cur</t>
  </si>
  <si>
    <t>C_loan_large_npl_portf_rub</t>
  </si>
  <si>
    <t>C_loan_large_npl_portf_cur</t>
  </si>
  <si>
    <t>C_loan_large_npl_prov_rub</t>
  </si>
  <si>
    <t>C_loan_large_npl_prov_cur</t>
  </si>
  <si>
    <t>C_loan_mid_good_portf_rub</t>
  </si>
  <si>
    <t>C_loan_mid_good_portf_cur</t>
  </si>
  <si>
    <t>C_loan_mid_good_off_rub</t>
  </si>
  <si>
    <t>C_loan_mid_good_off_cur</t>
  </si>
  <si>
    <t>C_loan_mid_good_prov_rub</t>
  </si>
  <si>
    <t>C_loan_mid_good_prov_cur</t>
  </si>
  <si>
    <t>C_loan_mid_npl_portf_rub</t>
  </si>
  <si>
    <t>C_loan_mid_npl_portf_cur</t>
  </si>
  <si>
    <t>C_loan_mid_npl_prov_rub</t>
  </si>
  <si>
    <t>C_loan_mid_npl_prov_cur</t>
  </si>
  <si>
    <t>C_loan_micro_good_portf_rub</t>
  </si>
  <si>
    <t>C_loan_micro_good_portf_cur</t>
  </si>
  <si>
    <t>C_loan_micro_good_off_rub</t>
  </si>
  <si>
    <t>C_loan_micro_good_off_cur</t>
  </si>
  <si>
    <t>C_loan_micro_good_prov_rub</t>
  </si>
  <si>
    <t>C_loan_micro_good_prov_cur</t>
  </si>
  <si>
    <t>C_loan_micro_npl_portf_rub</t>
  </si>
  <si>
    <t>C_loan_micro_npl_portf_cur</t>
  </si>
  <si>
    <t>C_loan_micro_npl_prov_rub</t>
  </si>
  <si>
    <t>C_loan_micro_npl_prov_cur</t>
  </si>
  <si>
    <t>C_loan_sl_construct_good_portf_rub</t>
  </si>
  <si>
    <t>C_loan_sl_construct_good_portf_cur</t>
  </si>
  <si>
    <t>C_loan_sl_construct_good_off_rub</t>
  </si>
  <si>
    <t>C_loan_sl_construct_good_off_cur</t>
  </si>
  <si>
    <t>C_loan_sl_construct_good_prov_rub</t>
  </si>
  <si>
    <t>C_loan_sl_construct_good_prov_cur</t>
  </si>
  <si>
    <t>C_loan_sl_construct_npl_portf_rub</t>
  </si>
  <si>
    <t>C_loan_sl_construct_npl_portf_cur</t>
  </si>
  <si>
    <t>C_loan_sl_construct_npl_prov_rub</t>
  </si>
  <si>
    <t>C_loan_sl_construct_npl_prov_cur</t>
  </si>
  <si>
    <t>C_loan_sl_other_good_portf_rub</t>
  </si>
  <si>
    <t>C_loan_sl_other_good_portf_cur</t>
  </si>
  <si>
    <t>C_loan_sl_other_good_off_rub</t>
  </si>
  <si>
    <t>C_loan_sl_other_good_off_cur</t>
  </si>
  <si>
    <t>C_loan_sl_other_good_prov_rub</t>
  </si>
  <si>
    <t>C_loan_sl_other_good_prov_cur</t>
  </si>
  <si>
    <t>C_loan_sl_other_npl_portf_rub</t>
  </si>
  <si>
    <t>C_loan_sl_other_npl_portf_cur</t>
  </si>
  <si>
    <t>C_loan_sl_other_npl_prov_rub</t>
  </si>
  <si>
    <t>C_loan_sl_other_npl_prov_cur</t>
  </si>
  <si>
    <t>Прочие кредиты</t>
  </si>
  <si>
    <t>C_loan_res_good_portf_rub</t>
  </si>
  <si>
    <t>C_loan_res_good_portf_cur</t>
  </si>
  <si>
    <t>C_loan_res_good_off_rub</t>
  </si>
  <si>
    <t>C_loan_res_good_off_cur</t>
  </si>
  <si>
    <t>C_loan_res_good_prov_rub</t>
  </si>
  <si>
    <t>C_loan_res_good_prov_cur</t>
  </si>
  <si>
    <t>C_loan_res_npl_portf_rub</t>
  </si>
  <si>
    <t>C_loan_res_npl_portf_cur</t>
  </si>
  <si>
    <t>C_loan_res_npl_prov_rub</t>
  </si>
  <si>
    <t>C_loan_res_npl_prov_cur</t>
  </si>
  <si>
    <t>C_loan_legacy_good_portf_rub</t>
  </si>
  <si>
    <t>C_loan_legacy_good_off_rub</t>
  </si>
  <si>
    <t>C_loan_legacy_good_off_cur</t>
  </si>
  <si>
    <t>C_loan_legacy_good_prov_rub</t>
  </si>
  <si>
    <t>C_loan_legacy_good_prov_cur</t>
  </si>
  <si>
    <t>C_loan_legacy_npl_portf_rub</t>
  </si>
  <si>
    <t>C_loan_legacy_npl_portf_cur</t>
  </si>
  <si>
    <t>C_loan_legacy_npl_prov_rub</t>
  </si>
  <si>
    <t>C_loan_legacy_npl_prov_cur</t>
  </si>
  <si>
    <t>Ind_loan_total_portf</t>
  </si>
  <si>
    <t>Ind_loan_total_portf_rub</t>
  </si>
  <si>
    <t>Ind_loan_total_portf_cur</t>
  </si>
  <si>
    <t>Ind_loan_total_prov</t>
  </si>
  <si>
    <t>Ind_loan_mort_good_portf_rub</t>
  </si>
  <si>
    <t>Ind_loan_mort_good_portf_cur</t>
  </si>
  <si>
    <t>Ind_loan_mort_good_prov_rub</t>
  </si>
  <si>
    <t>Ind_loan_mort_good_prov_cur</t>
  </si>
  <si>
    <t>Ind_loan_mort_npl_portf_rub</t>
  </si>
  <si>
    <t>Ind_loan_mort_npl_portf_cur</t>
  </si>
  <si>
    <t>Ind_loan_mort_npl_prov_rub</t>
  </si>
  <si>
    <t>Ind_loan_mort_npl_prov_cur</t>
  </si>
  <si>
    <t>Ind_loan_auto_good_portf_rub</t>
  </si>
  <si>
    <t>Ind_loan_auto_good_portf_cur</t>
  </si>
  <si>
    <t>Ind_loan_auto_good_prov_rub</t>
  </si>
  <si>
    <t>Ind_loan_auto_good_prov_cur</t>
  </si>
  <si>
    <t>Ind_loan_auto_npl_portf_rub</t>
  </si>
  <si>
    <t>Ind_loan_auto_npl_portf_cur</t>
  </si>
  <si>
    <t>Ind_loan_auto_npl_prov_rub</t>
  </si>
  <si>
    <t>Ind_loan_auto_npl_prov_cur</t>
  </si>
  <si>
    <t>Ind_loan_card_good_portf_rub</t>
  </si>
  <si>
    <t>Ind_loan_card_good_portf_cur</t>
  </si>
  <si>
    <t>Ind_loan_card_good_prov_rub</t>
  </si>
  <si>
    <t>Ind_loan_card_good_prov_cur</t>
  </si>
  <si>
    <t>Ind_loan_card_npl_portf_rub</t>
  </si>
  <si>
    <t>Ind_loan_card_npl_portf_cur</t>
  </si>
  <si>
    <t>Ind_loan_card_npl_prov_rub</t>
  </si>
  <si>
    <t>Ind_loan_card_npl_prov_cur</t>
  </si>
  <si>
    <t>Ind_loan_consume</t>
  </si>
  <si>
    <t>Ind_loan_consume_good_portf_rub</t>
  </si>
  <si>
    <t>Ind_loan_consume_good_portf_cur</t>
  </si>
  <si>
    <t>Ind_loan_consume_good_prov_rub</t>
  </si>
  <si>
    <t>Ind_loan_consume_good_prov_cur</t>
  </si>
  <si>
    <t>Ind_loan_consume_npl_portf_rub</t>
  </si>
  <si>
    <t>Ind_loan_consume_npl_portf_cur</t>
  </si>
  <si>
    <t>Ind_loan_consume_npl_prov_rub</t>
  </si>
  <si>
    <t>Ind_loan_consume_npl_prov_cur</t>
  </si>
  <si>
    <t>Investments_portf</t>
  </si>
  <si>
    <t>Резервы по инвестициям</t>
  </si>
  <si>
    <t xml:space="preserve">Основные средства </t>
  </si>
  <si>
    <t>Assets_other_obligatory_rub</t>
  </si>
  <si>
    <t>Assets_other_obligatory_cur</t>
  </si>
  <si>
    <t>Assets_other_prov_cred_rub</t>
  </si>
  <si>
    <t>Assets_other_prov_cred_cur</t>
  </si>
  <si>
    <t>Assets_other_prov_other_rub</t>
  </si>
  <si>
    <t>Assets_other_prov_other_cur</t>
  </si>
  <si>
    <t>Assets_other_etc_rub</t>
  </si>
  <si>
    <t>Assets_other_etc_cur</t>
  </si>
  <si>
    <t xml:space="preserve">Заимствования у Банка России </t>
  </si>
  <si>
    <t>Счета гос. Организаций</t>
  </si>
  <si>
    <t>C_account_gov</t>
  </si>
  <si>
    <t>Счета прочих ЮЛ Кредитная линия резидентов</t>
  </si>
  <si>
    <t>C_account_resid</t>
  </si>
  <si>
    <t>Счета ЮЛ Кредитная линия нерезидентов</t>
  </si>
  <si>
    <t>C_account_foreign</t>
  </si>
  <si>
    <t>C_deposit_gov_rub</t>
  </si>
  <si>
    <t>C_deposit_gov_cur</t>
  </si>
  <si>
    <t>C_deposit_resid_rub</t>
  </si>
  <si>
    <t>C_deposit_resid_cur</t>
  </si>
  <si>
    <t>C_deposit_foreign_rub</t>
  </si>
  <si>
    <t>C_deposit_foreign_cur</t>
  </si>
  <si>
    <t>Счета ФЛ</t>
  </si>
  <si>
    <t>Облигации и векселя</t>
  </si>
  <si>
    <t>Sec_issued_bonds</t>
  </si>
  <si>
    <t>Еврооблигации</t>
  </si>
  <si>
    <t>Sec_issued_euro</t>
  </si>
  <si>
    <t>Субординированные источники добавочного капитала</t>
  </si>
  <si>
    <t>Subord_TIER_1</t>
  </si>
  <si>
    <t>Субординированные источники дополнительного капитала</t>
  </si>
  <si>
    <t>Subord_TIER_2</t>
  </si>
  <si>
    <t>Обязательства по ПФИ</t>
  </si>
  <si>
    <t>Liab_other_deriv</t>
  </si>
  <si>
    <t>Иные прочие пассивы</t>
  </si>
  <si>
    <t>Liab_other_etc</t>
  </si>
  <si>
    <t>Capital_main_rub</t>
  </si>
  <si>
    <t>Capital_main_cur</t>
  </si>
  <si>
    <t>Retained_earnings_rub</t>
  </si>
  <si>
    <t>Retained_earnings_cur</t>
  </si>
  <si>
    <t>Корректировки резервов По кредитам ЮЛ</t>
  </si>
  <si>
    <t>F101</t>
  </si>
  <si>
    <t>Корректировки резервов По кредитам ФЛ</t>
  </si>
  <si>
    <t>Корректировки резервов По прочим кредитам</t>
  </si>
  <si>
    <t>Liab_other_prov_correct_other</t>
  </si>
  <si>
    <t>F102</t>
  </si>
  <si>
    <t>по облигациям Кредитная линия учет по СС на ОПУ</t>
  </si>
  <si>
    <t>по облигациям Кредитная линия учет по СС на ПСД</t>
  </si>
  <si>
    <t>по облигациям Кредитная линия учет по АС</t>
  </si>
  <si>
    <t>по кредитам ЮЛ</t>
  </si>
  <si>
    <t>Расходы на резервы  по банкам и ВЛА</t>
  </si>
  <si>
    <t>Расходы на резервы  по кредитам ЮЛ ВСЕГО</t>
  </si>
  <si>
    <t xml:space="preserve"> Расходы на резервы по кредитам ФЛ ВСЕГО</t>
  </si>
  <si>
    <t>prov_ch_ind</t>
  </si>
  <si>
    <t>Переоценка дцб на ОПУ</t>
  </si>
  <si>
    <t>Торговый результат по дцб</t>
  </si>
  <si>
    <t>Изменение резервов по дцб</t>
  </si>
  <si>
    <t>Переоценка акций на ОПУ в рублях</t>
  </si>
  <si>
    <t>Переоценка акций на ОПУ в валюте</t>
  </si>
  <si>
    <t>имени нет в 102</t>
  </si>
  <si>
    <t>Торговый результат по акциям в рублях</t>
  </si>
  <si>
    <t>Торговый результат по акциям в валюте</t>
  </si>
  <si>
    <t>Изменение резервов по акциям</t>
  </si>
  <si>
    <t>Переоценка валютных позиций</t>
  </si>
  <si>
    <t>Переоценка резервов по валютным операциям</t>
  </si>
  <si>
    <t>что это в 102???</t>
  </si>
  <si>
    <t>Торговый результат по валютным операциям</t>
  </si>
  <si>
    <t>К0</t>
  </si>
  <si>
    <t>F123</t>
  </si>
  <si>
    <t>К1</t>
  </si>
  <si>
    <t>К2</t>
  </si>
  <si>
    <t>F135</t>
  </si>
  <si>
    <t>F805</t>
  </si>
  <si>
    <t>Non_SI_Capital_N1.0_buffet</t>
  </si>
  <si>
    <t>Non_SI_Capital_N1.1_buffet</t>
  </si>
  <si>
    <t>Non_SI_Capital_N1.2_buffet</t>
  </si>
  <si>
    <t>SI_Capital_N1.0_buffet</t>
  </si>
  <si>
    <t>SI_Capital_N1.1_buffet</t>
  </si>
  <si>
    <t>SI_Capital_N1.2_buffet</t>
  </si>
  <si>
    <t>Capital_N1.0</t>
  </si>
  <si>
    <t>Capital_N1.1</t>
  </si>
  <si>
    <t>Capital_N1.2</t>
  </si>
  <si>
    <t>РСК (код 8866)</t>
  </si>
  <si>
    <t>КРС (код 8811)</t>
  </si>
  <si>
    <t>КРВ (код 8810.1)</t>
  </si>
  <si>
    <t>РР</t>
  </si>
  <si>
    <t>ОР (код 8942 * 12,5)</t>
  </si>
  <si>
    <t>Балансирующая позиция в рублях, тыс. руб.</t>
  </si>
  <si>
    <t>Open_FX</t>
  </si>
  <si>
    <t>bank_loan_rub</t>
  </si>
  <si>
    <t>Зачем эти переменные нужны здесь, если они есть в ParamD</t>
  </si>
  <si>
    <t>данные для Т0, на paramD прогноз значений.</t>
  </si>
  <si>
    <t>bank_loan_cur</t>
  </si>
  <si>
    <t>c_account_gov_rub</t>
  </si>
  <si>
    <t>c_account_gov_cur</t>
  </si>
  <si>
    <t>c_account_resid_rub</t>
  </si>
  <si>
    <t>c_account_resid_cur</t>
  </si>
  <si>
    <t>c_account_foreign_rub</t>
  </si>
  <si>
    <t>c_account_foreign_cur</t>
  </si>
  <si>
    <t>ind_account_rub</t>
  </si>
  <si>
    <t>ind_account_cur</t>
  </si>
  <si>
    <t xml:space="preserve"> Кредитная линия от материнской организации (группы) в рублях</t>
  </si>
  <si>
    <t>Нужна таблица ввода, уходят в балансировщик</t>
  </si>
  <si>
    <t xml:space="preserve"> Кредитная линия от материнской организации (группы) в валюте</t>
  </si>
  <si>
    <t xml:space="preserve"> - // - </t>
  </si>
  <si>
    <t xml:space="preserve"> Кредитная линия от Банка России </t>
  </si>
  <si>
    <t xml:space="preserve"> -// - </t>
  </si>
  <si>
    <t>Ind_loan_mort_good_off_rub</t>
  </si>
  <si>
    <t>Ind_loan_mort_good_off_cur</t>
  </si>
  <si>
    <t>Ind_loan_auto_good_off_rub</t>
  </si>
  <si>
    <t>Ind_loan_auto_good_off_cur</t>
  </si>
  <si>
    <t>Ind_loan_card_good_off_rub</t>
  </si>
  <si>
    <t>Ind_loan_card_good_off_cur</t>
  </si>
  <si>
    <t>Ind_loan_consume_good_off_rub</t>
  </si>
  <si>
    <t>Ind_loan_consume_good_off_cur</t>
  </si>
  <si>
    <t>Российские гос. облигации ОПУ в рублях</t>
  </si>
  <si>
    <t>T711</t>
  </si>
  <si>
    <t>Российские корп. облигации ОПУ в рублях</t>
  </si>
  <si>
    <t>Иностранные долговые ОПУ в рублях</t>
  </si>
  <si>
    <t>Российские гос. Облигации ПСД в рублях</t>
  </si>
  <si>
    <t>Российские корп. Долговые ПСД в рублях</t>
  </si>
  <si>
    <t>Иностранные долговые ПСД в рублях</t>
  </si>
  <si>
    <t>Резервы ПСД по рублевым дцб</t>
  </si>
  <si>
    <t>Bonds_FVOCI_prov_rub</t>
  </si>
  <si>
    <t>Российские гос. облигации АС в рублях</t>
  </si>
  <si>
    <t>Российские корп. Долговые АС в рублях</t>
  </si>
  <si>
    <t>Иностранные долговые АС в рублях</t>
  </si>
  <si>
    <t>Резервы АС по рублевым дцб</t>
  </si>
  <si>
    <t>Bonds_AMC_prov_rub</t>
  </si>
  <si>
    <t>Паи  в рублях</t>
  </si>
  <si>
    <t>Резервы по рублевым  долевым бумагам</t>
  </si>
  <si>
    <t>Equity_prov_rub</t>
  </si>
  <si>
    <t>Российские гос. облигации АС_505 в рублях</t>
  </si>
  <si>
    <t>Bonds_AMC_gov_rub_505</t>
  </si>
  <si>
    <t>Российские корп. Долговые АС_505 в рублях</t>
  </si>
  <si>
    <t>Bonds_AMC_corp_rub_505</t>
  </si>
  <si>
    <t>Иностранные долговые АС_505 в рублях</t>
  </si>
  <si>
    <t>Bonds_AMC_foreign_rub_505</t>
  </si>
  <si>
    <t>Bonds_AMC_gov_prov_rub_505</t>
  </si>
  <si>
    <t>Bonds_AMC_corp_prov_rub_505</t>
  </si>
  <si>
    <t>Резервы АС_505 в рублях</t>
  </si>
  <si>
    <t>Bonds_AMC_foreign_prov_rub_505</t>
  </si>
  <si>
    <t>Российские гос. облигации ОПУ в валюте</t>
  </si>
  <si>
    <t>Российские корп. облигации ОПУ в валюте</t>
  </si>
  <si>
    <t>Иностранные долговые ОПУ в валюте</t>
  </si>
  <si>
    <t>Российские гос. Облигации ПСД в валюте</t>
  </si>
  <si>
    <t>Российские корп. Долговые ПСД в валюте</t>
  </si>
  <si>
    <t>Иностранные долговые ПСД в валюте</t>
  </si>
  <si>
    <t>Резервы ПСД по валютным дцб</t>
  </si>
  <si>
    <t>Bonds_FVOCI_prov_cur</t>
  </si>
  <si>
    <t>Российские гос. облигации АС в валюте</t>
  </si>
  <si>
    <t>Российские корп. Долговые АС в валюте</t>
  </si>
  <si>
    <t>Иностранные долговые АС в валюте</t>
  </si>
  <si>
    <t>Резервы АС по валютным дцб</t>
  </si>
  <si>
    <t>Bonds_AMC_prov_cur</t>
  </si>
  <si>
    <t>Паи  в валюте</t>
  </si>
  <si>
    <t>Резервы по валютным  долевым бумагам</t>
  </si>
  <si>
    <t>Equity_prov_cur</t>
  </si>
  <si>
    <t>Российские гос. облигации АС_505 в валюте</t>
  </si>
  <si>
    <t>Bonds_AMC_gov_cur_505</t>
  </si>
  <si>
    <t>Российские корп. Долговые АС_505 в валюте</t>
  </si>
  <si>
    <t>Bonds_AMC_corp_cur_505</t>
  </si>
  <si>
    <t>Иностранные долговые АС_505 в валюте</t>
  </si>
  <si>
    <t>Bonds_AMC_foreign_cur_505</t>
  </si>
  <si>
    <t>Bonds_AMC_gov_prov_cur_505</t>
  </si>
  <si>
    <t>Bonds_AMC_corp_prov_cur_505</t>
  </si>
  <si>
    <t>Резервы АС_505 в валюте</t>
  </si>
  <si>
    <t>Bonds_AMC_foreign_prov_cur_505</t>
  </si>
  <si>
    <t>РЕПО: Российские гос. облигации ОПУ в рублях</t>
  </si>
  <si>
    <t>Bonds_FVPL_gov_repo_rub</t>
  </si>
  <si>
    <t>Bonds_FVPL_gov_repo_cur</t>
  </si>
  <si>
    <t>Bonds_FVPL_corp_repo_cur</t>
  </si>
  <si>
    <t>Bonds_FVPL_foreign_repo_cur</t>
  </si>
  <si>
    <t>Bonds_FVOCI_gov_repo_cur</t>
  </si>
  <si>
    <t>Bonds_FVOCI_corp_repo_cur</t>
  </si>
  <si>
    <t>Bonds_FVOCI_foreign_repo_cur</t>
  </si>
  <si>
    <t>Bonds_AMC_gov_repo_cur</t>
  </si>
  <si>
    <t>Bonds_AMC_corp_repo_cur</t>
  </si>
  <si>
    <t>Bonds_AMC_foreign_repo_cur</t>
  </si>
  <si>
    <t>РЕПО: Российские корп. облигации ОПУ в рублях</t>
  </si>
  <si>
    <t>Bonds_FVPL_corp_repo_rub</t>
  </si>
  <si>
    <t>РЕПО: Иностранные долговые ОПУ в рублях</t>
  </si>
  <si>
    <t>Bonds_FVPL_foreign_repo_rub</t>
  </si>
  <si>
    <t>РЕПО: Российские гос. Облигации ПСД в рублях</t>
  </si>
  <si>
    <t>Bonds_FVOCI_gov_repo_rub</t>
  </si>
  <si>
    <t>РЕПО: Российские корп. Долговые ПСД в рублях</t>
  </si>
  <si>
    <t>Bonds_FVOCI_corp_repo_rub</t>
  </si>
  <si>
    <t>РЕПО: Иностранные долговые ПСД в рублях</t>
  </si>
  <si>
    <t>Bonds_FVOCI_foreign_repo_rub</t>
  </si>
  <si>
    <t>РЕПО: Российские гос. облигации АС в рублях</t>
  </si>
  <si>
    <t>Bonds_AMC_gov_repo_rub</t>
  </si>
  <si>
    <t>РЕПО: Российские корп. Долговые АС в рублях</t>
  </si>
  <si>
    <t>Bonds_AMC_corp_repo_rub</t>
  </si>
  <si>
    <t>РЕПО: Иностранные долговые АС в рублях</t>
  </si>
  <si>
    <t>Bonds_AMC_foreign_repo_rub</t>
  </si>
  <si>
    <t>РЕПО: Акции в рублях</t>
  </si>
  <si>
    <t>Equity_shares_repo_rub</t>
  </si>
  <si>
    <t>РЕПО: Паи  в рублях</t>
  </si>
  <si>
    <t>Equity_units_repo_rub</t>
  </si>
  <si>
    <t>РЕПО: Российские корп. облигации ОПУ в валюте</t>
  </si>
  <si>
    <t>РЕПО: Иностранные долговые ОПУ в валюте</t>
  </si>
  <si>
    <t>РЕПО: Российские гос. Облигации ПСД в валюте</t>
  </si>
  <si>
    <t>РЕПО: Российские корп. Долговые ПСД в валюте</t>
  </si>
  <si>
    <t>РЕПО: Иностранные долговые ПСД в валюте</t>
  </si>
  <si>
    <t>РЕПО: Российские гос. облигации АС в валюте</t>
  </si>
  <si>
    <t>РЕПО: Российские корп. Долговые АС в валюте</t>
  </si>
  <si>
    <t>РЕПО: Иностранные долговые АС в валюте</t>
  </si>
  <si>
    <t>РЕПО: Акции в валюте</t>
  </si>
  <si>
    <t>Equity_shares_repo_cur</t>
  </si>
  <si>
    <t>РЕПО: Паи  в валюте</t>
  </si>
  <si>
    <t>Equity_units_repo_cur</t>
  </si>
  <si>
    <t>РЕПО: Российские гос. облигации АС в валюте 505</t>
  </si>
  <si>
    <t>РЕПО: Российские корп. Долговые АС в валюте 505</t>
  </si>
  <si>
    <t xml:space="preserve">РЕПО: Иностранные долговые АС в валюте 505 </t>
  </si>
  <si>
    <t>откуда брать?</t>
  </si>
  <si>
    <t>Bonds_FVOCI_gov_discount_level_rub</t>
  </si>
  <si>
    <t>Риск-вес по кредитам низкорисковым, рубли</t>
  </si>
  <si>
    <t>RWA_coef_C_loan_low_rub</t>
  </si>
  <si>
    <t>Фактическая ставка по кредитам низкорисковым, рубли</t>
  </si>
  <si>
    <t>Int_rate_act_C_loan_low_rub</t>
  </si>
  <si>
    <t>Дюрация по кредитам низкорисковым, рубли</t>
  </si>
  <si>
    <t>Duration_C_loan_low_rub</t>
  </si>
  <si>
    <t>Доля низкорисковых кредитов с пересмотром ставки в отчетном периоде 1, рубли</t>
  </si>
  <si>
    <t>Rerate_share_1P_C_loan_low_rub</t>
  </si>
  <si>
    <t>Доля низкорисковых кредитов с пересмотром ставки в отчетном периоде 2, рубли</t>
  </si>
  <si>
    <t>Rerate_share_2P_C_loan_low_rub</t>
  </si>
  <si>
    <t>Доля низкорисковых кредитов с пересмотром ставки в отчетном периоде 3, рубли</t>
  </si>
  <si>
    <t>Rerate_share_3P_C_loan_low_rub</t>
  </si>
  <si>
    <t>Доля низкорисковых кредитов с пересмотром ставки в отчетном периоде 4, рубли</t>
  </si>
  <si>
    <t>Rerate_share_4P_C_loan_low_rub</t>
  </si>
  <si>
    <t>Доля низкорисковых кредитов с пересмотром ставки в отчетном периоде 5, рубли</t>
  </si>
  <si>
    <t>Rerate_share_5P_C_loan_low_rub</t>
  </si>
  <si>
    <t>Доля низкорисковых кредитов с пересмотром ставки в отчетном периоде 6, рубли</t>
  </si>
  <si>
    <t>Rerate_share_6P_C_loan_low_rub</t>
  </si>
  <si>
    <t>Доля низкорисковых кредитов с пересмотром ставки в отчетном периоде 7, рубли</t>
  </si>
  <si>
    <t>Rerate_share_7P_C_loan_low_rub</t>
  </si>
  <si>
    <t>Доля низкорисковых кредитов с пересмотром ставки в отчетном периоде 8, рубли</t>
  </si>
  <si>
    <t>Rerate_share_8P_C_loan_low_rub</t>
  </si>
  <si>
    <t>Риск-вес по кредитам низкорисковым, валюта</t>
  </si>
  <si>
    <t>RWA_coef_C_loan_low_cur</t>
  </si>
  <si>
    <t>Фактическая ставка по кредитам низкорисковым, валюта</t>
  </si>
  <si>
    <t>Int_rate_act_C_loan_low_cur</t>
  </si>
  <si>
    <t>Дюрация по кредитам низкорисковым, валюта</t>
  </si>
  <si>
    <t>Duration_C_loan_low_cur</t>
  </si>
  <si>
    <t>Доля низкорисковых кредитов с пересмотром ставки в отчетном периоде 1, валюта</t>
  </si>
  <si>
    <t>Rerate_share_1P_C_loan_low_cur</t>
  </si>
  <si>
    <t>Доля низкорисковых кредитов с пересмотром ставки в отчетном периоде 2, валюта</t>
  </si>
  <si>
    <t>Rerate_share_2P_C_loan_low_cur</t>
  </si>
  <si>
    <t>Доля низкорисковых кредитов с пересмотром ставки в отчетном периоде 3, валюта</t>
  </si>
  <si>
    <t>Rerate_share_3P_C_loan_low_cur</t>
  </si>
  <si>
    <t>Доля низкорисковых кредитов с пересмотром ставки в отчетном периоде 4, валюта</t>
  </si>
  <si>
    <t>Rerate_share_4P_C_loan_low_cur</t>
  </si>
  <si>
    <t>Доля низкорисковых кредитов с пересмотром ставки в отчетном периоде 5, валюта</t>
  </si>
  <si>
    <t>Rerate_share_5P_C_loan_low_cur</t>
  </si>
  <si>
    <t>Доля низкорисковых кредитов с пересмотром ставки в отчетном периоде 6, валюта</t>
  </si>
  <si>
    <t>Rerate_share_6P_C_loan_low_cur</t>
  </si>
  <si>
    <t>Доля низкорисковых кредитов с пересмотром ставки в отчетном периоде 7, валюта</t>
  </si>
  <si>
    <t>Rerate_share_7P_C_loan_low_cur</t>
  </si>
  <si>
    <t>Доля низкорисковых кредитов с пересмотром ставки в отчетном периоде 8, валюта</t>
  </si>
  <si>
    <t>Rerate_share_8P_C_loan_low_cur</t>
  </si>
  <si>
    <t>Риск-вес по кредитам крупному бизнесу в рублях</t>
  </si>
  <si>
    <t>RWA_coef_C_loan_large_rub</t>
  </si>
  <si>
    <t>Фактическая ставка по кредитам крупному бизнесу в рублях</t>
  </si>
  <si>
    <t>Int_rate_act_C_loan_large_rub</t>
  </si>
  <si>
    <t>Дюрация кредитов крупному бизнесу в рублях</t>
  </si>
  <si>
    <t>Duration_C_loan_large_rub</t>
  </si>
  <si>
    <t>Доля кредитов крупному бизнесу с пересмотром ставки в отчетном периоде 1, рубли</t>
  </si>
  <si>
    <t>Rerate_share_1P_C_loan_large_rub</t>
  </si>
  <si>
    <t>Доля кредитов крупному бизнесу с пересмотром ставки в отчетном периоде 2, рубли</t>
  </si>
  <si>
    <t>Rerate_share_2P_C_loan_large_rub</t>
  </si>
  <si>
    <t>Доля кредитов крупному бизнесу с пересмотром ставки в отчетном периоде 3, рубли</t>
  </si>
  <si>
    <t>Rerate_share_3P_C_loan_large_rub</t>
  </si>
  <si>
    <t>Доля кредитов крупному бизнесу с пересмотром ставки в отчетном периоде 4, рубли</t>
  </si>
  <si>
    <t>Rerate_share_4P_C_loan_large_rub</t>
  </si>
  <si>
    <t>Доля кредитов крупному бизнесу с пересмотром ставки в отчетном периоде 5, рубли</t>
  </si>
  <si>
    <t>Rerate_share_5P_C_loan_large_rub</t>
  </si>
  <si>
    <t>Доля кредитов крупному бизнесу с пересмотром ставки в отчетном периоде 6, рубли</t>
  </si>
  <si>
    <t>Rerate_share_6P_C_loan_large_rub</t>
  </si>
  <si>
    <t>Доля кредитов крупному бизнесу с пересмотром ставки в отчетном периоде 7, рубли</t>
  </si>
  <si>
    <t>Rerate_share_7P_C_loan_large_rub</t>
  </si>
  <si>
    <t>Доля кредитов крупному бизнесу с пересмотром ставки в отчетном периоде 8, рубли</t>
  </si>
  <si>
    <t>Rerate_share_8P_C_loan_large_rub</t>
  </si>
  <si>
    <t>Риск-вес по кредитам крупному бизнесу в валюте</t>
  </si>
  <si>
    <t>RWA_coef_C_loan_large_cur</t>
  </si>
  <si>
    <t>Фактическая ставка по кредитам крупному бизнесу в валюте</t>
  </si>
  <si>
    <t>Int_rate_act_C_loan_large_cur</t>
  </si>
  <si>
    <t>Дюрация кредитов крупному бизнесу в валюте</t>
  </si>
  <si>
    <t>Duration_C_loan_large_cur</t>
  </si>
  <si>
    <t>Доля кредитов крупному бизнесу с пересмотром ставки в отчетном периоде 1, валюта</t>
  </si>
  <si>
    <t>Rerate_share_1P_C_loan_large_cur</t>
  </si>
  <si>
    <t>Доля кредитов крупному бизнесу с пересмотром ставки в отчетном периоде 2, валюта</t>
  </si>
  <si>
    <t>Rerate_share_2P_C_loan_large_cur</t>
  </si>
  <si>
    <t>Доля кредитов крупному бизнесу с пересмотром ставки в отчетном периоде 3, валюта</t>
  </si>
  <si>
    <t>Rerate_share_3P_C_loan_large_cur</t>
  </si>
  <si>
    <t>Доля кредитов крупному бизнесу с пересмотром ставки в отчетном периоде 4, валюта</t>
  </si>
  <si>
    <t>Rerate_share_4P_C_loan_large_cur</t>
  </si>
  <si>
    <t>Доля кредитов крупному бизнесу с пересмотром ставки в отчетном периоде 5, валюта</t>
  </si>
  <si>
    <t>Rerate_share_5P_C_loan_large_cur</t>
  </si>
  <si>
    <t>Доля кредитов крупному бизнесу с пересмотром ставки в отчетном периоде 6, валюта</t>
  </si>
  <si>
    <t>Rerate_share_6P_C_loan_large_cur</t>
  </si>
  <si>
    <t>Доля кредитов крупному бизнесу с пересмотром ставки в отчетном периоде 7, валюта</t>
  </si>
  <si>
    <t>Rerate_share_7P_C_loan_large_cur</t>
  </si>
  <si>
    <t>Доля кредитов крупному бизнесу с пересмотром ставки в отчетном периоде 8, валюта</t>
  </si>
  <si>
    <t>Rerate_share_8P_C_loan_large_cur</t>
  </si>
  <si>
    <t>Риск-вес по кредитам среднему и малому бизнесу в рублях</t>
  </si>
  <si>
    <t>RWA_coef_C_loan_mid_rub</t>
  </si>
  <si>
    <t>Фактическая ставка по кредитам среднему и малому бизнесу в рублях</t>
  </si>
  <si>
    <t>Int_rate_act_C_loan_mid_rub</t>
  </si>
  <si>
    <t>Дюрация кредитов среднему и малому бизнесу в рублях</t>
  </si>
  <si>
    <t>Duration_C_loan_mid_rub</t>
  </si>
  <si>
    <t>Доля кредитов среднему и малому бизнесу с пересмотром ставки в отчетном периоде 1, рубли</t>
  </si>
  <si>
    <t>Rerate_share_1P_C_loan_mid_rub</t>
  </si>
  <si>
    <t>Доля кредитов среднему и малому бизнесу с пересмотром ставки в отчетном периоде 2, рубли</t>
  </si>
  <si>
    <t>Rerate_share_2P_C_loan_mid_rub</t>
  </si>
  <si>
    <t>Доля кредитов среднему и малому бизнесу с пересмотром ставки в отчетном периоде 3, рубли</t>
  </si>
  <si>
    <t>Rerate_share_3P_C_loan_mid_rub</t>
  </si>
  <si>
    <t>Доля кредитов среднему и малому бизнесу с пересмотром ставки в отчетном периоде 4, рубли</t>
  </si>
  <si>
    <t>Rerate_share_4P_C_loan_mid_rub</t>
  </si>
  <si>
    <t>Доля кредитов среднему и малому бизнесу с пересмотром ставки в отчетном периоде 5, рубли</t>
  </si>
  <si>
    <t>Rerate_share_5P_C_loan_mid_rub</t>
  </si>
  <si>
    <t>Доля кредитов среднему и малому бизнесу с пересмотром ставки в отчетном периоде 6, рубли</t>
  </si>
  <si>
    <t>Rerate_share_6P_C_loan_mid_rub</t>
  </si>
  <si>
    <t>Доля кредитов среднему и малому бизнесу с пересмотром ставки в отчетном периоде 7, рубли</t>
  </si>
  <si>
    <t>Rerate_share_7P_C_loan_mid_rub</t>
  </si>
  <si>
    <t>Доля кредитов среднему и малому бизнесу с пересмотром ставки в отчетном периоде 8, рубли</t>
  </si>
  <si>
    <t>Rerate_share_8P_C_loan_mid_rub</t>
  </si>
  <si>
    <t>Риск-вес по кредитам среднему и малому бизнесу в валюте</t>
  </si>
  <si>
    <t>RWA_coef_C_loan_mid_cur</t>
  </si>
  <si>
    <t>Фактическая ставка по кредитам среднему и малому бизнесу в валюте</t>
  </si>
  <si>
    <t>Int_rate_act_C_loan_mid_cur</t>
  </si>
  <si>
    <t>Дюрация кредитов среднему и малому бизнесу в валюте</t>
  </si>
  <si>
    <t>Duration_C_loan_mid_cur</t>
  </si>
  <si>
    <t>Доля кредитов среднему и малому бизнесу с пересмотром ставки в отчетном периоде 1, валюта</t>
  </si>
  <si>
    <t>Rerate_share_1P_C_loan_mid_cur</t>
  </si>
  <si>
    <t>Доля кредитов среднему и малому бизнесу с пересмотром ставки в отчетном периоде 2, валюта</t>
  </si>
  <si>
    <t>Rerate_share_2P_C_loan_mid_cur</t>
  </si>
  <si>
    <t>Доля кредитов среднему и малому бизнесу с пересмотром ставки в отчетном периоде 3, валюта</t>
  </si>
  <si>
    <t>Rerate_share_3P_C_loan_mid_cur</t>
  </si>
  <si>
    <t>Доля кредитов среднему и малому бизнесу с пересмотром ставки в отчетном периоде 4, валюта</t>
  </si>
  <si>
    <t>Rerate_share_4P_C_loan_mid_cur</t>
  </si>
  <si>
    <t>Доля кредитов среднему и малому бизнесу с пересмотром ставки в отчетном периоде 5, валюта</t>
  </si>
  <si>
    <t>Rerate_share_5P_C_loan_mid_cur</t>
  </si>
  <si>
    <t>Доля кредитов среднему и малому бизнесу с пересмотром ставки в отчетном периоде 6, валюта</t>
  </si>
  <si>
    <t>Rerate_share_6P_C_loan_mid_cur</t>
  </si>
  <si>
    <t>Доля кредитов среднему и малому бизнесу с пересмотром ставки в отчетном периоде 7, валюта</t>
  </si>
  <si>
    <t>Rerate_share_7P_C_loan_mid_cur</t>
  </si>
  <si>
    <t>Доля кредитов среднему и малому бизнесу с пересмотром ставки в отчетном периоде 8, валюта</t>
  </si>
  <si>
    <t>Rerate_share_8P_C_loan_mid_cur</t>
  </si>
  <si>
    <t>Риск-вес по кредитам микро бизнесу в рублях</t>
  </si>
  <si>
    <t>RWA_coef_C_loan_micro_rub</t>
  </si>
  <si>
    <t>Фактическая ставка по кредитам микро бизнесу в рублях</t>
  </si>
  <si>
    <t>Int_rate_act_C_loan_micro_rub</t>
  </si>
  <si>
    <t>Дюрация кредитов микро бизнесу в рублях</t>
  </si>
  <si>
    <t>Duration_C_loan_micro_rub</t>
  </si>
  <si>
    <t>Доля кредитов микро бизнесу с пересмотром ставки в отчетном периоде 1, рубли</t>
  </si>
  <si>
    <t>Rerate_share_1P_C_loan_micro_rub</t>
  </si>
  <si>
    <t>Доля кредитов микро бизнесу с пересмотром ставки в отчетном периоде 2, рубли</t>
  </si>
  <si>
    <t>Rerate_share_2P_C_loan_micro_rub</t>
  </si>
  <si>
    <t>Доля кредитов микро бизнесу с пересмотром ставки в отчетном периоде 3, рубли</t>
  </si>
  <si>
    <t>Rerate_share_3P_C_loan_micro_rub</t>
  </si>
  <si>
    <t>Доля кредитов микро бизнесу с пересмотром ставки в отчетном периоде 4, рубли</t>
  </si>
  <si>
    <t>Rerate_share_4P_C_loan_micro_rub</t>
  </si>
  <si>
    <t>Доля кредитов микро бизнесу с пересмотром ставки в отчетном периоде 5, рубли</t>
  </si>
  <si>
    <t>Rerate_share_5P_C_loan_micro_rub</t>
  </si>
  <si>
    <t>Доля кредитов микро бизнесу с пересмотром ставки в отчетном периоде 6, рубли</t>
  </si>
  <si>
    <t>Rerate_share_6P_C_loan_micro_rub</t>
  </si>
  <si>
    <t>Доля кредитов микро бизнесу с пересмотром ставки в отчетном периоде 7, рубли</t>
  </si>
  <si>
    <t>Rerate_share_7P_C_loan_micro_rub</t>
  </si>
  <si>
    <t>Доля кредитов микро бизнесу с пересмотром ставки в отчетном периоде 8, рубли</t>
  </si>
  <si>
    <t>Rerate_share_8P_C_loan_micro_rub</t>
  </si>
  <si>
    <t>Риск-вес по кредитам микро бизнесу в валюте</t>
  </si>
  <si>
    <t>RWA_coef_C_loan_micro_cur</t>
  </si>
  <si>
    <t>Фактическая ставка по кредитам микро бизнесу в валюте</t>
  </si>
  <si>
    <t>Int_rate_act_C_loan_micro_cur</t>
  </si>
  <si>
    <t>Дюрация кредитов микро бизнесу в валюте</t>
  </si>
  <si>
    <t>Duration_C_loan_micro_cur</t>
  </si>
  <si>
    <t>Доля кредитов микро бизнесу с пересмотром ставки в отчетном периоде 1, валюта</t>
  </si>
  <si>
    <t>Rerate_share_1P_C_loan_micro_cur</t>
  </si>
  <si>
    <t>Доля кредитов микро бизнесу с пересмотром ставки в отчетном периоде 2, валюта</t>
  </si>
  <si>
    <t>Rerate_share_2P_C_loan_micro_cur</t>
  </si>
  <si>
    <t>Доля кредитов микро бизнесу с пересмотром ставки в отчетном периоде 3, валюта</t>
  </si>
  <si>
    <t>Rerate_share_3P_C_loan_micro_cur</t>
  </si>
  <si>
    <t>Доля кредитов микро бизнесу с пересмотром ставки в отчетном периоде 4, валюта</t>
  </si>
  <si>
    <t>Rerate_share_4P_C_loan_micro_cur</t>
  </si>
  <si>
    <t>Доля кредитов микро бизнесу с пересмотром ставки в отчетном периоде 5, валюта</t>
  </si>
  <si>
    <t>Rerate_share_5P_C_loan_micro_cur</t>
  </si>
  <si>
    <t>Доля кредитов микро бизнесу с пересмотром ставки в отчетном периоде 6, валюта</t>
  </si>
  <si>
    <t>Rerate_share_6P_C_loan_micro_cur</t>
  </si>
  <si>
    <t>Доля кредитов микро бизнесу с пересмотром ставки в отчетном периоде 7, валюта</t>
  </si>
  <si>
    <t>Rerate_share_7P_C_loan_micro_cur</t>
  </si>
  <si>
    <t>Доля кредитов микро бизнесу с пересмотром ставки в отчетном периоде 8, валюта</t>
  </si>
  <si>
    <t>Rerate_share_8P_C_loan_micro_cur</t>
  </si>
  <si>
    <t>Риск-вес по кредитам на финансирование жилья в рублях</t>
  </si>
  <si>
    <t>RWA_coef_C_loan_sl_construct_rub</t>
  </si>
  <si>
    <t>Фактическая ставка по кредитам на финансирование жилья в рублях</t>
  </si>
  <si>
    <t>Int_rate_act_C_loan_sl_construct_rub</t>
  </si>
  <si>
    <t>Дюрация кредитов на финансирование жилья в рублях</t>
  </si>
  <si>
    <t>Duration_C_loan_sl_construct_rub</t>
  </si>
  <si>
    <t>Доля кредитов на финансирование жилья с пересмотром ставки в отчетном периоде 1, рубли</t>
  </si>
  <si>
    <t>Rerate_share_1P_C_loan_sl_construct_rub</t>
  </si>
  <si>
    <t>Доля кредитов на финансирование жилья с пересмотром ставки в отчетном периоде 2, рубли</t>
  </si>
  <si>
    <t>Rerate_share_2P_C_loan_sl_construct_rub</t>
  </si>
  <si>
    <t>Доля кредитов на финансирование жилья с пересмотром ставки в отчетном периоде 3, рубли</t>
  </si>
  <si>
    <t>Rerate_share_3P_C_loan_sl_construct_rub</t>
  </si>
  <si>
    <t>Доля кредитов на финансирование жилья с пересмотром ставки в отчетном периоде 4, рубли</t>
  </si>
  <si>
    <t>Rerate_share_4P_C_loan_sl_construct_rub</t>
  </si>
  <si>
    <t>Доля кредитов на финансирование жилья с пересмотром ставки в отчетном периоде 5, рубли</t>
  </si>
  <si>
    <t>Rerate_share_5P_C_loan_sl_construct_rub</t>
  </si>
  <si>
    <t>Доля кредитов на финансирование жилья с пересмотром ставки в отчетном периоде 6, рубли</t>
  </si>
  <si>
    <t>Rerate_share_6P_C_loan_sl_construct_rub</t>
  </si>
  <si>
    <t>Доля кредитов на финансирование жилья с пересмотром ставки в отчетном периоде 7, рубли</t>
  </si>
  <si>
    <t>Rerate_share_7P_C_loan_sl_construct_rub</t>
  </si>
  <si>
    <t>Доля кредитов на финансирование жилья с пересмотром ставки в отчетном периоде 8, рубли</t>
  </si>
  <si>
    <t>Rerate_share_8P_C_loan_sl_construct_rub</t>
  </si>
  <si>
    <t>Риск-вес по кредитам на финансирование жилья в валюте</t>
  </si>
  <si>
    <t>RWA_coef_C_loan_sl_construct_cur</t>
  </si>
  <si>
    <t>Фактическая ставка по кредитам на финансирование жилья в валюте</t>
  </si>
  <si>
    <t>Int_rate_act_C_loan_sl_construct_cur</t>
  </si>
  <si>
    <t>Дюрация кредитов на финансирование жилья в валюте</t>
  </si>
  <si>
    <t>Duration_C_loan_sl_construct_cur</t>
  </si>
  <si>
    <t>Доля кредитов на финансирование жилья с пересмотром ставки в отчетном периоде 1, валюта</t>
  </si>
  <si>
    <t>Rerate_share_1P_C_loan_sl_construct_cur</t>
  </si>
  <si>
    <t>Доля кредитов на финансирование жилья с пересмотром ставки в отчетном периоде 2, валюта</t>
  </si>
  <si>
    <t>Rerate_share_2P_C_loan_sl_construct_cur</t>
  </si>
  <si>
    <t>Доля кредитов на финансирование жилья с пересмотром ставки в отчетном периоде 3, валюта</t>
  </si>
  <si>
    <t>Rerate_share_3P_C_loan_sl_construct_cur</t>
  </si>
  <si>
    <t>Доля кредитов на финансирование жилья с пересмотром ставки в отчетном периоде 4, валюта</t>
  </si>
  <si>
    <t>Rerate_share_4P_C_loan_sl_construct_cur</t>
  </si>
  <si>
    <t>Доля кредитов на финансирование жилья с пересмотром ставки в отчетном периоде 5, валюта</t>
  </si>
  <si>
    <t>Rerate_share_5P_C_loan_sl_construct_cur</t>
  </si>
  <si>
    <t>Доля кредитов на финансирование жилья с пересмотром ставки в отчетном периоде 6, валюта</t>
  </si>
  <si>
    <t>Rerate_share_6P_C_loan_sl_construct_cur</t>
  </si>
  <si>
    <t>Доля кредитов на финансирование жилья с пересмотром ставки в отчетном периоде 7, валюта</t>
  </si>
  <si>
    <t>Rerate_share_7P_C_loan_sl_construct_cur</t>
  </si>
  <si>
    <t>Доля кредитов на финансирование жилья с пересмотром ставки в отчетном периоде 8, валюта</t>
  </si>
  <si>
    <t>Rerate_share_8P_C_loan_sl_construct_cur</t>
  </si>
  <si>
    <t>Риск-вес по кредитам прочего спец. кредитования в рублях</t>
  </si>
  <si>
    <t>RWA_coef_C_loan_sl_other_rub</t>
  </si>
  <si>
    <t>Фактическая ставка по кредитам прочего спец. кредитования в рублях</t>
  </si>
  <si>
    <t>Int_rate_act_C_loan_sl_other_rub</t>
  </si>
  <si>
    <t>Дюрация кредитов прочего спец. кредитования в рублях</t>
  </si>
  <si>
    <t>Duration_C_loan_sl_other_rub</t>
  </si>
  <si>
    <t>Доля кредитов прочего спец. кредитования с пересмотром ставки в отчетном периоде 1, рубли</t>
  </si>
  <si>
    <t>Rerate_share_1P_C_loan_sl_other_rub</t>
  </si>
  <si>
    <t>Доля кредитов прочего спец. кредитования с пересмотром ставки в отчетном периоде 2, рубли</t>
  </si>
  <si>
    <t>Rerate_share_2P_C_loan_sl_other_rub</t>
  </si>
  <si>
    <t>Доля кредитов прочего спец. кредитования с пересмотром ставки в отчетном периоде 3, рубли</t>
  </si>
  <si>
    <t>Rerate_share_3P_C_loan_sl_other_rub</t>
  </si>
  <si>
    <t>Доля кредитов прочего спец. кредитования с пересмотром ставки в отчетном периоде 4, рубли</t>
  </si>
  <si>
    <t>Rerate_share_4P_C_loan_sl_other_rub</t>
  </si>
  <si>
    <t>Доля кредитов прочего спец. кредитования с пересмотром ставки в отчетном периоде 5, рубли</t>
  </si>
  <si>
    <t>Rerate_share_5P_C_loan_sl_other_rub</t>
  </si>
  <si>
    <t>Доля кредитов прочего спец. кредитования с пересмотром ставки в отчетном периоде 6, рубли</t>
  </si>
  <si>
    <t>Rerate_share_6P_C_loan_sl_other_rub</t>
  </si>
  <si>
    <t>Доля кредитов прочего спец. кредитования с пересмотром ставки в отчетном периоде 7, рубли</t>
  </si>
  <si>
    <t>Rerate_share_7P_C_loan_sl_other_rub</t>
  </si>
  <si>
    <t>Доля кредитов прочего спец. кредитования с пересмотром ставки в отчетном периоде 8, рубли</t>
  </si>
  <si>
    <t>Rerate_share_8P_C_loan_sl_other_rub</t>
  </si>
  <si>
    <t>Риск-вес по кредитам прочего спец. кредитования в валюте</t>
  </si>
  <si>
    <t>RWA_coef_C_loan_sl_other_cur</t>
  </si>
  <si>
    <t>Фактическая ставка по кредитам прочего спец. кредитования в валюте</t>
  </si>
  <si>
    <t>Int_rate_act_C_loan_sl_other_cur</t>
  </si>
  <si>
    <t>Дюрация кредитов прочего спец. кредитования в валюте</t>
  </si>
  <si>
    <t>Duration_C_loan_sl_other_cur</t>
  </si>
  <si>
    <t>Доля кредитов прочего спец. кредитования с пересмотром ставки в отчетном периоде 1, валюта</t>
  </si>
  <si>
    <t>Rerate_share_1P_C_loan_sl_other_cur</t>
  </si>
  <si>
    <t>Доля кредитов прочего спец. кредитования с пересмотром ставки в отчетном периоде 2, валюта</t>
  </si>
  <si>
    <t>Rerate_share_2P_C_loan_sl_other_cur</t>
  </si>
  <si>
    <t>Доля кредитов прочего спец. кредитования с пересмотром ставки в отчетном периоде 3, валюта</t>
  </si>
  <si>
    <t>Rerate_share_3P_C_loan_sl_other_cur</t>
  </si>
  <si>
    <t>Доля кредитов прочего спец. кредитования с пересмотром ставки в отчетном периоде 4, валюта</t>
  </si>
  <si>
    <t>Rerate_share_4P_C_loan_sl_other_cur</t>
  </si>
  <si>
    <t>Доля кредитов прочего спец. кредитования с пересмотром ставки в отчетном периоде 5, валюта</t>
  </si>
  <si>
    <t>Rerate_share_5P_C_loan_sl_other_cur</t>
  </si>
  <si>
    <t>Доля кредитов прочего спец. кредитования с пересмотром ставки в отчетном периоде 6, валюта</t>
  </si>
  <si>
    <t>Rerate_share_6P_C_loan_sl_other_cur</t>
  </si>
  <si>
    <t>Доля кредитов прочего спец. кредитования с пересмотром ставки в отчетном периоде 7, валюта</t>
  </si>
  <si>
    <t>Rerate_share_7P_C_loan_sl_other_cur</t>
  </si>
  <si>
    <t>Доля кредитов прочего спец. кредитования с пересмотром ставки в отчетном периоде 8, валюта</t>
  </si>
  <si>
    <t>Rerate_share_8P_C_loan_sl_other_cur</t>
  </si>
  <si>
    <t>Риск-вес по прочим кредитам ЮЛ в рублях</t>
  </si>
  <si>
    <t>RWA_coef_C_loan_res_rub</t>
  </si>
  <si>
    <t>Фактическая ставка по прочим кредитам ЮЛ в рублях</t>
  </si>
  <si>
    <t>Int_rate_act_C_loan_res_rub</t>
  </si>
  <si>
    <t>Дюрация прочих кредитов ЮЛ в рублях</t>
  </si>
  <si>
    <t>Duration_C_loan_res_rub</t>
  </si>
  <si>
    <t>Доля прочих кредитов ЮЛ с пересмотром ставки в отчетном периоде 1, рубли</t>
  </si>
  <si>
    <t>Rerate_share_1P_C_loan_res_rub</t>
  </si>
  <si>
    <t>Доля прочих кредитов ЮЛ с пересмотром ставки в отчетном периоде 2, рубли</t>
  </si>
  <si>
    <t>Rerate_share_2P_C_loan_res_rub</t>
  </si>
  <si>
    <t>Доля прочих кредитов ЮЛ с пересмотром ставки в отчетном периоде 3, рубли</t>
  </si>
  <si>
    <t>Rerate_share_3P_C_loan_res_rub</t>
  </si>
  <si>
    <t>Доля прочих кредитов ЮЛ с пересмотром ставки в отчетном периоде 4, рубли</t>
  </si>
  <si>
    <t>Rerate_share_4P_C_loan_res_rub</t>
  </si>
  <si>
    <t>Доля прочих кредитов ЮЛ с пересмотром ставки в отчетном периоде 5, рубли</t>
  </si>
  <si>
    <t>Rerate_share_5P_C_loan_res_rub</t>
  </si>
  <si>
    <t>Доля прочих кредитов ЮЛ с пересмотром ставки в отчетном периоде 6, рубли</t>
  </si>
  <si>
    <t>Rerate_share_6P_C_loan_res_rub</t>
  </si>
  <si>
    <t>Доля прочих кредитов ЮЛ с пересмотром ставки в отчетном периоде 7, рубли</t>
  </si>
  <si>
    <t>Rerate_share_7P_C_loan_res_rub</t>
  </si>
  <si>
    <t>Доля прочих кредитов ЮЛ с пересмотром ставки в отчетном периоде 8, рубли</t>
  </si>
  <si>
    <t>Rerate_share_8P_C_loan_res_rub</t>
  </si>
  <si>
    <t>Риск-вес по прочим кредитам ЮЛ в валюте</t>
  </si>
  <si>
    <t>RWA_coef_C_loan_res_cur</t>
  </si>
  <si>
    <t>Фактическая ставка по прочим кредитам ЮЛ в валюте</t>
  </si>
  <si>
    <t>Int_rate_act_C_loan_res_cur</t>
  </si>
  <si>
    <t>Дюрация прочих кредитов ЮЛ в валюте</t>
  </si>
  <si>
    <t>Duration_C_loan_res_cur</t>
  </si>
  <si>
    <t>Доля прочих кредитов ЮЛ с пересмотром ставки в отчетном периоде 1, валюта</t>
  </si>
  <si>
    <t>Rerate_share_1P_C_loan_res_cur</t>
  </si>
  <si>
    <t>Доля прочих кредитов ЮЛ с пересмотром ставки в отчетном периоде 2, валюта</t>
  </si>
  <si>
    <t>Rerate_share_2P_C_loan_res_cur</t>
  </si>
  <si>
    <t>Доля прочих кредитов ЮЛ с пересмотром ставки в отчетном периоде 3, валюта</t>
  </si>
  <si>
    <t>Rerate_share_3P_C_loan_res_cur</t>
  </si>
  <si>
    <t>Доля прочих кредитов ЮЛ с пересмотром ставки в отчетном периоде 4, валюта</t>
  </si>
  <si>
    <t>Rerate_share_4P_C_loan_res_cur</t>
  </si>
  <si>
    <t>Доля прочих кредитов ЮЛ с пересмотром ставки в отчетном периоде 5, валюта</t>
  </si>
  <si>
    <t>Rerate_share_5P_C_loan_res_cur</t>
  </si>
  <si>
    <t>Доля прочих кредитов ЮЛ с пересмотром ставки в отчетном периоде 6, валюта</t>
  </si>
  <si>
    <t>Rerate_share_6P_C_loan_res_cur</t>
  </si>
  <si>
    <t>Доля прочих кредитов ЮЛ с пересмотром ставки в отчетном периоде 7, валюта</t>
  </si>
  <si>
    <t>Rerate_share_7P_C_loan_res_cur</t>
  </si>
  <si>
    <t>Доля прочих кредитов ЮЛ с пересмотром ставки в отчетном периоде 8, валюта</t>
  </si>
  <si>
    <t>Rerate_share_8P_C_loan_res_cur</t>
  </si>
  <si>
    <t>Риск-вес по кредитам спецпортфеля в рублях</t>
  </si>
  <si>
    <t>RWA_coef_C_loan_legacy_rub</t>
  </si>
  <si>
    <t>Фактическая ставка по кредитам спецпортфеля в рублях</t>
  </si>
  <si>
    <t>Int_rate_act_C_loan_legacy_rub</t>
  </si>
  <si>
    <t>Дюрация кредитов спецпортфеля в рублях</t>
  </si>
  <si>
    <t>Duration_C_loan_legacy_rub</t>
  </si>
  <si>
    <t>Доля кредитов спецпортфеля с пересмотром ставки в отчетном периоде 1, валюта</t>
  </si>
  <si>
    <t>Rerate_share_1P_C_loan_legacy_rub</t>
  </si>
  <si>
    <t>Доля кредитов спецпортфеля с пересмотром ставки в отчетном периоде 2, валюта</t>
  </si>
  <si>
    <t>Rerate_share_2P_C_loan_legacy_rub</t>
  </si>
  <si>
    <t>Доля кредитов спецпортфеля с пересмотром ставки в отчетном периоде 3, валюта</t>
  </si>
  <si>
    <t>Rerate_share_3P_C_loan_legacy_rub</t>
  </si>
  <si>
    <t>Доля кредитов спецпортфеля с пересмотром ставки в отчетном периоде 4, валюта</t>
  </si>
  <si>
    <t>Rerate_share_4P_C_loan_legacy_rub</t>
  </si>
  <si>
    <t>Доля кредитов спецпортфеля с пересмотром ставки в отчетном периоде 5, валюта</t>
  </si>
  <si>
    <t>Rerate_share_5P_C_loan_legacy_rub</t>
  </si>
  <si>
    <t>Доля кредитов спецпортфеля с пересмотром ставки в отчетном периоде 6, валюта</t>
  </si>
  <si>
    <t>Rerate_share_6P_C_loan_legacy_rub</t>
  </si>
  <si>
    <t>Доля кредитов спецпортфеля с пересмотром ставки в отчетном периоде 7, валюта</t>
  </si>
  <si>
    <t>Rerate_share_7P_C_loan_legacy_rub</t>
  </si>
  <si>
    <t>Доля кредитов спецпортфеля с пересмотром ставки в отчетном периоде 8, валюта</t>
  </si>
  <si>
    <t>Rerate_share_8P_C_loan_legacy_rub</t>
  </si>
  <si>
    <t>Риск-вес по кредитам спецпортфеля в валюте</t>
  </si>
  <si>
    <t>RWA_coef_C_loan_legacy_cur</t>
  </si>
  <si>
    <t>C_loan_legacy_good_portf_cur</t>
  </si>
  <si>
    <t>Фактическая ставка по кредитам спецпортфеля в валюте</t>
  </si>
  <si>
    <t>Int_rate_act_C_loan_legacy_cur</t>
  </si>
  <si>
    <t>Дюрация кредитов спецпортфеля в валюте</t>
  </si>
  <si>
    <t>Duration_C_loan_legacy_cur</t>
  </si>
  <si>
    <t>Доля кредитов спецпортфеля с пересмотром ставки в отчетном периоде 1, рубли</t>
  </si>
  <si>
    <t>Rerate_share_1P_C_loan_legacy_cur</t>
  </si>
  <si>
    <t>Доля кредитов спецпортфеля с пересмотром ставки в отчетном периоде 2, рубли</t>
  </si>
  <si>
    <t>Rerate_share_2P_C_loan_legacy_cur</t>
  </si>
  <si>
    <t>Доля кредитов спецпортфеля с пересмотром ставки в отчетном периоде 3, рубли</t>
  </si>
  <si>
    <t>Rerate_share_3P_C_loan_legacy_cur</t>
  </si>
  <si>
    <t>Доля кредитов спецпортфеля с пересмотром ставки в отчетном периоде 4, рубли</t>
  </si>
  <si>
    <t>Rerate_share_4P_C_loan_legacy_cur</t>
  </si>
  <si>
    <t>Доля кредитов спецпортфеля с пересмотром ставки в отчетном периоде 5, рубли</t>
  </si>
  <si>
    <t>Rerate_share_5P_C_loan_legacy_cur</t>
  </si>
  <si>
    <t>Доля кредитов спецпортфеля с пересмотром ставки в отчетном периоде 6, рубли</t>
  </si>
  <si>
    <t>Rerate_share_6P_C_loan_legacy_cur</t>
  </si>
  <si>
    <t>Доля кредитов спецпортфеля с пересмотром ставки в отчетном периоде 7, рубли</t>
  </si>
  <si>
    <t>Rerate_share_7P_C_loan_legacy_cur</t>
  </si>
  <si>
    <t>Доля кредитов спецпортфеля с пересмотром ставки в отчетном периоде 8, рубли</t>
  </si>
  <si>
    <t>Rerate_share_8P_C_loan_legacy_cur</t>
  </si>
  <si>
    <t>Риск-вес по ИЖК в рублях</t>
  </si>
  <si>
    <t>RWA_coef_Ind_loan_mort_rub</t>
  </si>
  <si>
    <t>Фактическая ставка по ИЖК в рублях</t>
  </si>
  <si>
    <t>Int_rate_act_Ind_loan_mort_rub</t>
  </si>
  <si>
    <t>Дюрация ИЖК в рублях</t>
  </si>
  <si>
    <t>Duration_Ind_loan_mort_rub</t>
  </si>
  <si>
    <t>Доля ИЖК с пересмотром ставки в отчетном периоде 1, рубли</t>
  </si>
  <si>
    <t>Rerate_share_1P_Ind_loan_mort_rub</t>
  </si>
  <si>
    <t>Доля ИЖК с пересмотром ставки в отчетном периоде 2, рубли</t>
  </si>
  <si>
    <t>Rerate_share_2P_Ind_loan_mort_rub</t>
  </si>
  <si>
    <t>Доля ИЖК с пересмотром ставки в отчетном периоде 3, рубли</t>
  </si>
  <si>
    <t>Rerate_share_3P_Ind_loan_mort_rub</t>
  </si>
  <si>
    <t>Доля ИЖК с пересмотром ставки в отчетном периоде 4, рубли</t>
  </si>
  <si>
    <t>Rerate_share_4P_Ind_loan_mort_rub</t>
  </si>
  <si>
    <t>Доля ИЖК с пересмотром ставки в отчетном периоде 5, рубли</t>
  </si>
  <si>
    <t>Rerate_share_5P_Ind_loan_mort_rub</t>
  </si>
  <si>
    <t>Доля ИЖК с пересмотром ставки в отчетном периоде 6, рубли</t>
  </si>
  <si>
    <t>Rerate_share_6P_Ind_loan_mort_rub</t>
  </si>
  <si>
    <t>Доля ИЖК с пересмотром ставки в отчетном периоде 7, рубли</t>
  </si>
  <si>
    <t>Rerate_share_7P_Ind_loan_mort_rub</t>
  </si>
  <si>
    <t>Доля ИЖК с пересмотром ставки в отчетном периоде 8, рубли</t>
  </si>
  <si>
    <t>Rerate_share_8P_Ind_loan_mort_rub</t>
  </si>
  <si>
    <t>Риск-вес по ИЖК в валюте</t>
  </si>
  <si>
    <t>RWA_coef_Ind_loan_mort_cur</t>
  </si>
  <si>
    <t>Фактическая ставка по ИЖК в валюте</t>
  </si>
  <si>
    <t>Int_rate_act_Ind_loan_mort_cur</t>
  </si>
  <si>
    <t>Дюрация ИЖК в валюте</t>
  </si>
  <si>
    <t>Duration_Ind_loan_mort_cur</t>
  </si>
  <si>
    <t>Доля ИЖК с пересмотром ставки в отчетном периоде 1, валюта</t>
  </si>
  <si>
    <t>Rerate_share_1P_Ind_loan_mort_cur</t>
  </si>
  <si>
    <t>Доля ИЖК с пересмотром ставки в отчетном периоде 2, валюта</t>
  </si>
  <si>
    <t>Rerate_share_2P_Ind_loan_mort_cur</t>
  </si>
  <si>
    <t>Доля ИЖК с пересмотром ставки в отчетном периоде 3, валюта</t>
  </si>
  <si>
    <t>Rerate_share_3P_Ind_loan_mort_cur</t>
  </si>
  <si>
    <t>Доля ИЖК с пересмотром ставки в отчетном периоде 4, валюта</t>
  </si>
  <si>
    <t>Rerate_share_4P_Ind_loan_mort_cur</t>
  </si>
  <si>
    <t>Доля ИЖК с пересмотром ставки в отчетном периоде 5, валюта</t>
  </si>
  <si>
    <t>Rerate_share_5P_Ind_loan_mort_cur</t>
  </si>
  <si>
    <t>Доля ИЖК с пересмотром ставки в отчетном периоде 6, валюта</t>
  </si>
  <si>
    <t>Rerate_share_6P_Ind_loan_mort_cur</t>
  </si>
  <si>
    <t>Доля ИЖК с пересмотром ставки в отчетном периоде 7, валюта</t>
  </si>
  <si>
    <t>Rerate_share_7P_Ind_loan_mort_cur</t>
  </si>
  <si>
    <t>Доля ИЖК с пересмотром ставки в отчетном периоде 8, валюта</t>
  </si>
  <si>
    <t>Rerate_share_8P_Ind_loan_mort_cur</t>
  </si>
  <si>
    <t>Риск-вес по автокредитам в рублях</t>
  </si>
  <si>
    <t>RWA_coef_Ind_loan_auto_rub</t>
  </si>
  <si>
    <t>Фактическая ставка по автокредитам в рублях</t>
  </si>
  <si>
    <t>Int_rate_act_Ind_loan_auto_rub</t>
  </si>
  <si>
    <t>Дюрация автокредитов в рублях</t>
  </si>
  <si>
    <t>Duration_Ind_loan_auto_rub</t>
  </si>
  <si>
    <t>Доля автокредитов с пересмотром ставки в отчетном периоде 1, рубли</t>
  </si>
  <si>
    <t>Rerate_share_1P_Ind_loan_auto_rub</t>
  </si>
  <si>
    <t>Доля автокредитов с пересмотром ставки в отчетном периоде 2, рубли</t>
  </si>
  <si>
    <t>Rerate_share_2P_Ind_loan_auto_rub</t>
  </si>
  <si>
    <t>Доля автокредитов с пересмотром ставки в отчетном периоде 3, рубли</t>
  </si>
  <si>
    <t>Rerate_share_3P_Ind_loan_auto_rub</t>
  </si>
  <si>
    <t>Доля автокредитов с пересмотром ставки в отчетном периоде 4, рубли</t>
  </si>
  <si>
    <t>Rerate_share_4P_Ind_loan_auto_rub</t>
  </si>
  <si>
    <t>Доля автокредитов с пересмотром ставки в отчетном периоде 5, рубли</t>
  </si>
  <si>
    <t>Rerate_share_5P_Ind_loan_auto_rub</t>
  </si>
  <si>
    <t>Доля автокредитов с пересмотром ставки в отчетном периоде 6, рубли</t>
  </si>
  <si>
    <t>Rerate_share_6P_Ind_loan_auto_rub</t>
  </si>
  <si>
    <t>Доля автокредитов с пересмотром ставки в отчетном периоде 7, рубли</t>
  </si>
  <si>
    <t>Rerate_share_7P_Ind_loan_auto_rub</t>
  </si>
  <si>
    <t>Доля автокредитов с пересмотром ставки в отчетном периоде 8, рубли</t>
  </si>
  <si>
    <t>Rerate_share_8P_Ind_loan_auto_rub</t>
  </si>
  <si>
    <t>Риск-вес по автокредитам в валюте</t>
  </si>
  <si>
    <t>RWA_coef_Ind_loan_auto_cur</t>
  </si>
  <si>
    <t>Фактическая ставка по автокредитам в валюте</t>
  </si>
  <si>
    <t>Int_rate_act_Ind_loan_auto_cur</t>
  </si>
  <si>
    <t>Дюрация автокредитов в валюте</t>
  </si>
  <si>
    <t>Duration_Ind_loan_auto_cur</t>
  </si>
  <si>
    <t>Доля автокредитов с пересмотром ставки в отчетном периоде 1, валюта</t>
  </si>
  <si>
    <t>Rerate_share_1P_Ind_loan_auto_cur</t>
  </si>
  <si>
    <t>Доля автокредитов с пересмотром ставки в отчетном периоде 2, валюта</t>
  </si>
  <si>
    <t>Rerate_share_2P_Ind_loan_auto_cur</t>
  </si>
  <si>
    <t>Доля автокредитов с пересмотром ставки в отчетном периоде 3, валюта</t>
  </si>
  <si>
    <t>Rerate_share_3P_Ind_loan_auto_cur</t>
  </si>
  <si>
    <t>Доля автокредитов с пересмотром ставки в отчетном периоде 4, валюта</t>
  </si>
  <si>
    <t>Rerate_share_4P_Ind_loan_auto_cur</t>
  </si>
  <si>
    <t>Доля автокредитов с пересмотром ставки в отчетном периоде 5, валюта</t>
  </si>
  <si>
    <t>Rerate_share_5P_Ind_loan_auto_cur</t>
  </si>
  <si>
    <t>Доля автокредитов с пересмотром ставки в отчетном периоде 6, валюта</t>
  </si>
  <si>
    <t>Rerate_share_6P_Ind_loan_auto_cur</t>
  </si>
  <si>
    <t>Доля автокредитов с пересмотром ставки в отчетном периоде 7, валюта</t>
  </si>
  <si>
    <t>Rerate_share_7P_Ind_loan_auto_cur</t>
  </si>
  <si>
    <t>Доля автокредитов с пересмотром ставки в отчетном периоде 8, валюта</t>
  </si>
  <si>
    <t>Rerate_share_8P_Ind_loan_auto_cur</t>
  </si>
  <si>
    <t>Риск-вес по кредитным картам в рублях</t>
  </si>
  <si>
    <t>RWA_coef_Ind_loan_card_rub</t>
  </si>
  <si>
    <t>Фактическая ставка по кредитным картам в рублях</t>
  </si>
  <si>
    <t>Int_rate_act_Ind_loan_card_rub</t>
  </si>
  <si>
    <t>Дюрация кредитных карт в рублях</t>
  </si>
  <si>
    <t>Duration_Ind_loan_card_rub</t>
  </si>
  <si>
    <t>Доля кредитных карт с пересмотром ставки в отчетном периоде 1, рубли</t>
  </si>
  <si>
    <t>Rerate_share_1P_Ind_loan_card_rub</t>
  </si>
  <si>
    <t>Доля кредитных карт с пересмотром ставки в отчетном периоде 2, рубли</t>
  </si>
  <si>
    <t>Rerate_share_2P_Ind_loan_card_rub</t>
  </si>
  <si>
    <t>Доля кредитных карт с пересмотром ставки в отчетном периоде 3, рубли</t>
  </si>
  <si>
    <t>Rerate_share_3P_Ind_loan_card_rub</t>
  </si>
  <si>
    <t>Доля кредитных карт с пересмотром ставки в отчетном периоде 4, рубли</t>
  </si>
  <si>
    <t>Rerate_share_4P_Ind_loan_card_rub</t>
  </si>
  <si>
    <t>Доля кредитных карт с пересмотром ставки в отчетном периоде 5, рубли</t>
  </si>
  <si>
    <t>Rerate_share_5P_Ind_loan_card_rub</t>
  </si>
  <si>
    <t>Доля кредитных карт с пересмотром ставки в отчетном периоде 6, рубли</t>
  </si>
  <si>
    <t>Rerate_share_6P_Ind_loan_card_rub</t>
  </si>
  <si>
    <t>Доля кредитных карт с пересмотром ставки в отчетном периоде 7, рубли</t>
  </si>
  <si>
    <t>Rerate_share_7P_Ind_loan_card_rub</t>
  </si>
  <si>
    <t>Доля кредитных карт с пересмотром ставки в отчетном периоде 8, рубли</t>
  </si>
  <si>
    <t>Rerate_share_8P_Ind_loan_card_rub</t>
  </si>
  <si>
    <t>Риск-вес по кредитным картам в валюте</t>
  </si>
  <si>
    <t>RWA_coef_Ind_loan_card_cur</t>
  </si>
  <si>
    <t>Фактическая ставка по кредитным картам в валюте</t>
  </si>
  <si>
    <t>Int_rate_act_Ind_loan_card_cur</t>
  </si>
  <si>
    <t>Дюрация кредитных карт в валюте</t>
  </si>
  <si>
    <t>Duration_Ind_loan_card_cur</t>
  </si>
  <si>
    <t>Доля кредитных карт с пересмотром ставки в отчетном периоде 1, валюта</t>
  </si>
  <si>
    <t>Rerate_share_1P_Ind_loan_card_cur</t>
  </si>
  <si>
    <t>Доля кредитных карт с пересмотром ставки в отчетном периоде 2, валюта</t>
  </si>
  <si>
    <t>Rerate_share_2P_Ind_loan_card_cur</t>
  </si>
  <si>
    <t>Доля кредитных карт с пересмотром ставки в отчетном периоде 3, валюта</t>
  </si>
  <si>
    <t>Rerate_share_3P_Ind_loan_card_cur</t>
  </si>
  <si>
    <t>Доля кредитных карт с пересмотром ставки в отчетном периоде 4, валюта</t>
  </si>
  <si>
    <t>Rerate_share_4P_Ind_loan_card_cur</t>
  </si>
  <si>
    <t>Доля кредитных карт с пересмотром ставки в отчетном периоде 5, валюта</t>
  </si>
  <si>
    <t>Rerate_share_5P_Ind_loan_card_cur</t>
  </si>
  <si>
    <t>Доля кредитных карт с пересмотром ставки в отчетном периоде 6, валюта</t>
  </si>
  <si>
    <t>Rerate_share_6P_Ind_loan_card_cur</t>
  </si>
  <si>
    <t>Доля кредитных карт с пересмотром ставки в отчетном периоде 7, валюта</t>
  </si>
  <si>
    <t>Rerate_share_7P_Ind_loan_card_cur</t>
  </si>
  <si>
    <t>Доля кредитных карт с пересмотром ставки в отчетном периоде 8, валюта</t>
  </si>
  <si>
    <t>Rerate_share_8P_Ind_loan_card_cur</t>
  </si>
  <si>
    <t>Риск-вес по потребительским кредитам в рублях</t>
  </si>
  <si>
    <t>RWA_coef_Ind_loan_consume_rub</t>
  </si>
  <si>
    <t>Фактическая ставка по потребительским кредитам в рублях</t>
  </si>
  <si>
    <t>Int_rate_act_Ind_loan_consume_rub</t>
  </si>
  <si>
    <t>Дюрация потребительских кредитов в рублях</t>
  </si>
  <si>
    <t>Duration_Ind_loan_consume_rub</t>
  </si>
  <si>
    <t>Доля потребительских кредитов с пересмотром ставки в отчетном периоде 1, рубли</t>
  </si>
  <si>
    <t>Rerate_share_1P_Ind_loan_consume_rub</t>
  </si>
  <si>
    <t>Доля потребительских кредитов с пересмотром ставки в отчетном периоде 2, рубли</t>
  </si>
  <si>
    <t>Rerate_share_2P_Ind_loan_consume_rub</t>
  </si>
  <si>
    <t>Доля потребительских кредитов с пересмотром ставки в отчетном периоде 3, рубли</t>
  </si>
  <si>
    <t>Rerate_share_3P_Ind_loan_consume_rub</t>
  </si>
  <si>
    <t>Доля потребительских кредитов с пересмотром ставки в отчетном периоде 4, рубли</t>
  </si>
  <si>
    <t>Rerate_share_4P_Ind_loan_consume_rub</t>
  </si>
  <si>
    <t>Доля потребительских кредитов с пересмотром ставки в отчетном периоде 5, рубли</t>
  </si>
  <si>
    <t>Rerate_share_5P_Ind_loan_consume_rub</t>
  </si>
  <si>
    <t>Доля потребительских кредитов с пересмотром ставки в отчетном периоде 6, рубли</t>
  </si>
  <si>
    <t>Rerate_share_6P_Ind_loan_consume_rub</t>
  </si>
  <si>
    <t>Доля потребительских кредитов с пересмотром ставки в отчетном периоде 7, рубли</t>
  </si>
  <si>
    <t>Rerate_share_7P_Ind_loan_consume_rub</t>
  </si>
  <si>
    <t>Доля потребительских кредитов с пересмотром ставки в отчетном периоде 8, рубли</t>
  </si>
  <si>
    <t>Rerate_share_8P_Ind_loan_consume_rub</t>
  </si>
  <si>
    <t>Риск-вес по потребительским кредитам в валюте</t>
  </si>
  <si>
    <t>RWA_coef_Ind_loan_consume_cur</t>
  </si>
  <si>
    <t>Фактическая ставка по потребительским кредитам в валюте</t>
  </si>
  <si>
    <t>Int_rate_act_Ind_loan_consume_cur</t>
  </si>
  <si>
    <t>Дюрация потребительских кредитов в валюте</t>
  </si>
  <si>
    <t>Duration_Ind_loan_consume_cur</t>
  </si>
  <si>
    <t>Доля потребительских кредитов с пересмотром ставки в отчетном периоде 1, валюта</t>
  </si>
  <si>
    <t>Rerate_share_1P_Ind_loan_consume_cur</t>
  </si>
  <si>
    <t>Доля потребительских кредитов с пересмотром ставки в отчетном периоде 2, валюта</t>
  </si>
  <si>
    <t>Rerate_share_2P_Ind_loan_consume_cur</t>
  </si>
  <si>
    <t>Доля потребительских кредитов с пересмотром ставки в отчетном периоде 3, валюта</t>
  </si>
  <si>
    <t>Rerate_share_3P_Ind_loan_consume_cur</t>
  </si>
  <si>
    <t>Доля потребительских кредитов с пересмотром ставки в отчетном периоде 4, валюта</t>
  </si>
  <si>
    <t>Rerate_share_4P_Ind_loan_consume_cur</t>
  </si>
  <si>
    <t>Доля потребительских кредитов с пересмотром ставки в отчетном периоде 5, валюта</t>
  </si>
  <si>
    <t>Rerate_share_5P_Ind_loan_consume_cur</t>
  </si>
  <si>
    <t>Доля потребительских кредитов с пересмотром ставки в отчетном периоде 6, валюта</t>
  </si>
  <si>
    <t>Rerate_share_6P_Ind_loan_consume_cur</t>
  </si>
  <si>
    <t>Доля потребительских кредитов с пересмотром ставки в отчетном периоде 7, валюта</t>
  </si>
  <si>
    <t>Rerate_share_7P_Ind_loan_consume_cur</t>
  </si>
  <si>
    <t>Доля потребительских кредитов с пересмотром ставки в отчетном периоде 8, валюта</t>
  </si>
  <si>
    <t>Rerate_share_8P_Ind_loan_consume_cur</t>
  </si>
  <si>
    <t>Риск-вес по депозитам гос. организаций в рублях (для единообразия)</t>
  </si>
  <si>
    <t>RWA_coef_C_deposit_gov_rub</t>
  </si>
  <si>
    <t>Фактическая ставка по депозитам гос. организаций  в рублях</t>
  </si>
  <si>
    <t>Int_rate_act_C_deposit_gov_rub</t>
  </si>
  <si>
    <t>Дюрация депозитов гос. организаций  в рублях</t>
  </si>
  <si>
    <t>Duration_C_deposit_gov_rub</t>
  </si>
  <si>
    <t>Доля депозитов гос. организаций с пересмотром ставки в отчетном периоде 1, рубли</t>
  </si>
  <si>
    <t>Rerate_share_1P_C_deposit_gov_rub</t>
  </si>
  <si>
    <t>Доля депозитов гос. организаций с пересмотром ставки в отчетном периоде 2, рубли</t>
  </si>
  <si>
    <t>Rerate_share_2P_C_deposit_gov_rub</t>
  </si>
  <si>
    <t>Доля депозитов гос. организаций с пересмотром ставки в отчетном периоде 3, рубли</t>
  </si>
  <si>
    <t>Rerate_share_3P_C_deposit_gov_rub</t>
  </si>
  <si>
    <t>Доля депозитов гос. организаций с пересмотром ставки в отчетном периоде 4, рубли</t>
  </si>
  <si>
    <t>Rerate_share_4P_C_deposit_gov_rub</t>
  </si>
  <si>
    <t>Доля депозитов гос. организаций с пересмотром ставки в отчетном периоде 5, рубли</t>
  </si>
  <si>
    <t>Rerate_share_5P_C_deposit_gov_rub</t>
  </si>
  <si>
    <t>Доля депозитов гос. организаций с пересмотром ставки в отчетном периоде 6, рубли</t>
  </si>
  <si>
    <t>Rerate_share_6P_C_deposit_gov_rub</t>
  </si>
  <si>
    <t>Доля депозитов гос. организаций с пересмотром ставки в отчетном периоде 7, рубли</t>
  </si>
  <si>
    <t>Rerate_share_7P_C_deposit_gov_rub</t>
  </si>
  <si>
    <t>Доля депозитов гос. организаций с пересмотром ставки в отчетном периоде 8, рубли</t>
  </si>
  <si>
    <t>Rerate_share_8P_C_deposit_gov_rub</t>
  </si>
  <si>
    <t>Риск-вес по депозитам гос. организаций в валюте (для единообразия)</t>
  </si>
  <si>
    <t>RWA_coef_C_deposit_gov_cur</t>
  </si>
  <si>
    <t>Фактическая ставка по депозитам гос. организаций  в валюте</t>
  </si>
  <si>
    <t>Int_rate_act_C_deposit_gov_cur</t>
  </si>
  <si>
    <t>Дюрация депозитов гос. организаций в валюте</t>
  </si>
  <si>
    <t>Duration_C_deposit_gov_cur</t>
  </si>
  <si>
    <t>Доля депозитов гос. организаций с пересмотром ставки в отчетном периоде 1, валюта</t>
  </si>
  <si>
    <t>Rerate_share_1P_C_deposit_gov_cur</t>
  </si>
  <si>
    <t>Доля депозитов гос. организаций с пересмотром ставки в отчетном периоде 2, валюта</t>
  </si>
  <si>
    <t>Rerate_share_2P_C_deposit_gov_cur</t>
  </si>
  <si>
    <t>Доля депозитов гос. организаций с пересмотром ставки в отчетном периоде 3, валюта</t>
  </si>
  <si>
    <t>Rerate_share_3P_C_deposit_gov_cur</t>
  </si>
  <si>
    <t>Доля депозитов гос. организаций с пересмотром ставки в отчетном периоде 4, валюта</t>
  </si>
  <si>
    <t>Rerate_share_4P_C_deposit_gov_cur</t>
  </si>
  <si>
    <t>Доля депозитов гос. организаций с пересмотром ставки в отчетном периоде 5, валюта</t>
  </si>
  <si>
    <t>Rerate_share_5P_C_deposit_gov_cur</t>
  </si>
  <si>
    <t>Доля депозитов гос. организаций с пересмотром ставки в отчетном периоде 6, валюта</t>
  </si>
  <si>
    <t>Rerate_share_6P_C_deposit_gov_cur</t>
  </si>
  <si>
    <t>Доля депозитов гос. организаций с пересмотром ставки в отчетном периоде 7, валюта</t>
  </si>
  <si>
    <t>Rerate_share_7P_C_deposit_gov_cur</t>
  </si>
  <si>
    <t>Доля депозитов гос. организаций с пересмотром ставки в отчетном периоде 8, валюта</t>
  </si>
  <si>
    <t>Rerate_share_8P_C_deposit_gov_cur</t>
  </si>
  <si>
    <t>Риск-вес по депозитам нерезидентов в рублях (для единообразия)</t>
  </si>
  <si>
    <t>RWA_coef_C_deposit_foreign_rub</t>
  </si>
  <si>
    <t>Фактическая ставка по депозитам нерезидентов  в рублях</t>
  </si>
  <si>
    <t>Int_rate_act_C_deposit_foreign_rub</t>
  </si>
  <si>
    <t>Дюрация депозитов нерезидентов  в рублях</t>
  </si>
  <si>
    <t>Duration_C_deposit_foreign_rub</t>
  </si>
  <si>
    <t>Доля депозитов нерезидентов с пересмотром ставки в отчетном периоде 1, рубли</t>
  </si>
  <si>
    <t>Rerate_share_1P_C_deposit_foreign_rub</t>
  </si>
  <si>
    <t>Доля депозитов нерезидентов с пересмотром ставки в отчетном периоде 2, рубли</t>
  </si>
  <si>
    <t>Rerate_share_2P_C_deposit_foreign_rub</t>
  </si>
  <si>
    <t>Доля депозитов нерезидентов с пересмотром ставки в отчетном периоде 3, рубли</t>
  </si>
  <si>
    <t>Rerate_share_3P_C_deposit_foreign_rub</t>
  </si>
  <si>
    <t>Доля депозитов нерезидентов с пересмотром ставки в отчетном периоде 4, рубли</t>
  </si>
  <si>
    <t>Rerate_share_4P_C_deposit_foreign_rub</t>
  </si>
  <si>
    <t>Доля депозитов нерезидентов с пересмотром ставки в отчетном периоде 5, рубли</t>
  </si>
  <si>
    <t>Rerate_share_5P_C_deposit_foreign_rub</t>
  </si>
  <si>
    <t>Доля депозитов нерезидентов с пересмотром ставки в отчетном периоде 6, рубли</t>
  </si>
  <si>
    <t>Rerate_share_6P_C_deposit_foreign_rub</t>
  </si>
  <si>
    <t>Доля депозитов нерезидентов с пересмотром ставки в отчетном периоде 7, рубли</t>
  </si>
  <si>
    <t>Rerate_share_7P_C_deposit_foreign_rub</t>
  </si>
  <si>
    <t>Доля депозитов нерезидентов с пересмотром ставки в отчетном периоде 8, рубли</t>
  </si>
  <si>
    <t>Rerate_share_8P_C_deposit_foreign_rub</t>
  </si>
  <si>
    <t>Риск-вес по депозитам нерезидентов в валюте (для единообразия)</t>
  </si>
  <si>
    <t>RWA_coef_C_deposit_foreign_cur</t>
  </si>
  <si>
    <t>Фактическая ставка по депозитам нерезидентов  в валюте</t>
  </si>
  <si>
    <t>Int_rate_act_C_deposit_foreign_cur</t>
  </si>
  <si>
    <t>Дюрация депозитов нерезидентов в валюте</t>
  </si>
  <si>
    <t>Duration_C_deposit_foreign_cur</t>
  </si>
  <si>
    <t>Доля депозитов нерезидентов с пересмотром ставки в отчетном периоде 1, валюта</t>
  </si>
  <si>
    <t>Rerate_share_1P_C_deposit_foreign_cur</t>
  </si>
  <si>
    <t>Доля депозитов нерезидентов с пересмотром ставки в отчетном периоде 2, валюта</t>
  </si>
  <si>
    <t>Rerate_share_2P_C_deposit_foreign_cur</t>
  </si>
  <si>
    <t>Доля депозитов нерезидентов с пересмотром ставки в отчетном периоде 3, валюта</t>
  </si>
  <si>
    <t>Rerate_share_3P_C_deposit_foreign_cur</t>
  </si>
  <si>
    <t>Доля депозитов нерезидентов с пересмотром ставки в отчетном периоде 4, валюта</t>
  </si>
  <si>
    <t>Rerate_share_4P_C_deposit_foreign_cur</t>
  </si>
  <si>
    <t>Доля депозитов нерезидентов с пересмотром ставки в отчетном периоде 5, валюта</t>
  </si>
  <si>
    <t>Rerate_share_5P_C_deposit_foreign_cur</t>
  </si>
  <si>
    <t>Доля депозитов нерезидентов с пересмотром ставки в отчетном периоде 6, валюта</t>
  </si>
  <si>
    <t>Rerate_share_6P_C_deposit_foreign_cur</t>
  </si>
  <si>
    <t>Доля депозитов нерезидентов с пересмотром ставки в отчетном периоде 7, валюта</t>
  </si>
  <si>
    <t>Rerate_share_7P_C_deposit_foreign_cur</t>
  </si>
  <si>
    <t>Доля депозитов нерезидентов с пересмотром ставки в отчетном периоде 8, валюта</t>
  </si>
  <si>
    <t>Rerate_share_8P_C_deposit_foreign_cur</t>
  </si>
  <si>
    <t>Риск-вес по депозитам резидентов в рублях (для единообразия)</t>
  </si>
  <si>
    <t>RWA_coef_C_deposit_resid_rub</t>
  </si>
  <si>
    <t>Фактическая ставка по депозитам резидентов  в рублях</t>
  </si>
  <si>
    <t>Int_rate_act_C_deposit_resid_rub</t>
  </si>
  <si>
    <t>Дюрация депозитов резидентов  в рублях</t>
  </si>
  <si>
    <t>Duration_C_deposit_resid_rub</t>
  </si>
  <si>
    <t>Доля депозитов резидентов с пересмотром ставки в отчетном периоде 1, рубли</t>
  </si>
  <si>
    <t>Rerate_share_1P_C_deposit_resid_rub</t>
  </si>
  <si>
    <t>Доля депозитов резидентов с пересмотром ставки в отчетном периоде 2, рубли</t>
  </si>
  <si>
    <t>Rerate_share_2P_C_deposit_resid_rub</t>
  </si>
  <si>
    <t>Доля депозитов резидентов с пересмотром ставки в отчетном периоде 3, рубли</t>
  </si>
  <si>
    <t>Rerate_share_3P_C_deposit_resid_rub</t>
  </si>
  <si>
    <t>Доля депозитов резидентов с пересмотром ставки в отчетном периоде 4, рубли</t>
  </si>
  <si>
    <t>Rerate_share_4P_C_deposit_resid_rub</t>
  </si>
  <si>
    <t>Доля депозитов резидентов с пересмотром ставки в отчетном периоде 5, рубли</t>
  </si>
  <si>
    <t>Rerate_share_5P_C_deposit_resid_rub</t>
  </si>
  <si>
    <t>Доля депозитов резидентов с пересмотром ставки в отчетном периоде 6, рубли</t>
  </si>
  <si>
    <t>Rerate_share_6P_C_deposit_resid_rub</t>
  </si>
  <si>
    <t>Доля депозитов резидентов с пересмотром ставки в отчетном периоде 7, рубли</t>
  </si>
  <si>
    <t>Rerate_share_7P_C_deposit_resid_rub</t>
  </si>
  <si>
    <t>Доля депозитов резидентов с пересмотром ставки в отчетном периоде 8, рубли</t>
  </si>
  <si>
    <t>Rerate_share_8P_C_deposit_resid_rub</t>
  </si>
  <si>
    <t>Риск-вес по депозитам резидентов в валюте (для единообразия)</t>
  </si>
  <si>
    <t>RWA_coef_C_deposit_resid_cur</t>
  </si>
  <si>
    <t>Фактическая ставка по депозитам резидентов  в валюте</t>
  </si>
  <si>
    <t>Int_rate_act_C_deposit_resid_cur</t>
  </si>
  <si>
    <t>Дюрация депозитов резидентов в валюте</t>
  </si>
  <si>
    <t>Duration_C_deposit_resid_cur</t>
  </si>
  <si>
    <t>Доля депозитов резидентов с пересмотром ставки в отчетном периоде 1, валюта</t>
  </si>
  <si>
    <t>Rerate_share_1P_C_deposit_resid_cur</t>
  </si>
  <si>
    <t>Доля депозитов резидентов с пересмотром ставки в отчетном периоде 2, валюта</t>
  </si>
  <si>
    <t>Rerate_share_2P_C_deposit_resid_cur</t>
  </si>
  <si>
    <t>Доля депозитов резидентов с пересмотром ставки в отчетном периоде 3, валюта</t>
  </si>
  <si>
    <t>Rerate_share_3P_C_deposit_resid_cur</t>
  </si>
  <si>
    <t>Доля депозитов резидентов с пересмотром ставки в отчетном периоде 4, валюта</t>
  </si>
  <si>
    <t>Rerate_share_4P_C_deposit_resid_cur</t>
  </si>
  <si>
    <t>Доля депозитов резидентов с пересмотром ставки в отчетном периоде 5, валюта</t>
  </si>
  <si>
    <t>Rerate_share_5P_C_deposit_resid_cur</t>
  </si>
  <si>
    <t>Доля депозитов резидентов с пересмотром ставки в отчетном периоде 6, валюта</t>
  </si>
  <si>
    <t>Rerate_share_6P_C_deposit_resid_cur</t>
  </si>
  <si>
    <t>Доля депозитов резидентов с пересмотром ставки в отчетном периоде 7, валюта</t>
  </si>
  <si>
    <t>Rerate_share_7P_C_deposit_resid_cur</t>
  </si>
  <si>
    <t>Доля депозитов резидентов с пересмотром ставки в отчетном периоде 8, валюта</t>
  </si>
  <si>
    <t>Rerate_share_8P_C_deposit_resid_cur</t>
  </si>
  <si>
    <t>Риск-вес по депозитам ФЛ в рублях (для единообразия)</t>
  </si>
  <si>
    <t>RWA_coef_Ind_deposit_rub</t>
  </si>
  <si>
    <t>Фактическая ставка по депозитам ФЛ  в рублях</t>
  </si>
  <si>
    <t>Int_rate_act_Ind_deposit_rub</t>
  </si>
  <si>
    <t>Дюрация депозитов ФЛ  в рублях</t>
  </si>
  <si>
    <t>Duration_Ind_deposit_rub</t>
  </si>
  <si>
    <t>Доля депозитов ФЛ с пересмотром ставки в отчетном периоде 1, рубли</t>
  </si>
  <si>
    <t>Rerate_share_1P_Ind_deposit_rub</t>
  </si>
  <si>
    <t>Доля депозитов ФЛ с пересмотром ставки в отчетном периоде 2, рубли</t>
  </si>
  <si>
    <t>Rerate_share_2P_Ind_deposit_rub</t>
  </si>
  <si>
    <t>Доля депозитов ФЛ с пересмотром ставки в отчетном периоде 3, рубли</t>
  </si>
  <si>
    <t>Rerate_share_3P_Ind_deposit_rub</t>
  </si>
  <si>
    <t>Доля депозитов ФЛ с пересмотром ставки в отчетном периоде 4, рубли</t>
  </si>
  <si>
    <t>Rerate_share_4P_Ind_deposit_rub</t>
  </si>
  <si>
    <t>Доля депозитов ФЛ с пересмотром ставки в отчетном периоде 5, рубли</t>
  </si>
  <si>
    <t>Rerate_share_5P_Ind_deposit_rub</t>
  </si>
  <si>
    <t>Доля депозитов ФЛ с пересмотром ставки в отчетном периоде 6, рубли</t>
  </si>
  <si>
    <t>Rerate_share_6P_Ind_deposit_rub</t>
  </si>
  <si>
    <t>Доля депозитов ФЛ с пересмотром ставки в отчетном периоде 7, рубли</t>
  </si>
  <si>
    <t>Rerate_share_7P_Ind_deposit_rub</t>
  </si>
  <si>
    <t>Доля депозитов ФЛ с пересмотром ставки в отчетном периоде 8, рубли</t>
  </si>
  <si>
    <t>Rerate_share_8P_Ind_deposit_rub</t>
  </si>
  <si>
    <t>Риск-вес по депозитам ФЛ в валюте (для единообразия)</t>
  </si>
  <si>
    <t>RWA_coef_Ind_deposit_cur</t>
  </si>
  <si>
    <t>Фактическая ставка по депозитам ФЛ  в валюте</t>
  </si>
  <si>
    <t>Int_rate_act_Ind_deposit_cur</t>
  </si>
  <si>
    <t>Дюрация депозитов ФЛ в валюте</t>
  </si>
  <si>
    <t>Duration_Ind_deposit_cur</t>
  </si>
  <si>
    <t>Доля депозитов ФЛ с пересмотром ставки в отчетном периоде 1, валюта</t>
  </si>
  <si>
    <t>Rerate_share_1P_Ind_deposit_cur</t>
  </si>
  <si>
    <t>Доля депозитов ФЛ с пересмотром ставки в отчетном периоде 2, валюта</t>
  </si>
  <si>
    <t>Rerate_share_2P_Ind_deposit_cur</t>
  </si>
  <si>
    <t>Доля депозитов ФЛ с пересмотром ставки в отчетном периоде 3, валюта</t>
  </si>
  <si>
    <t>Rerate_share_3P_Ind_deposit_cur</t>
  </si>
  <si>
    <t>Доля депозитов ФЛ с пересмотром ставки в отчетном периоде 4, валюта</t>
  </si>
  <si>
    <t>Rerate_share_4P_Ind_deposit_cur</t>
  </si>
  <si>
    <t>Доля депозитов ФЛ с пересмотром ставки в отчетном периоде 5, валюта</t>
  </si>
  <si>
    <t>Rerate_share_5P_Ind_deposit_cur</t>
  </si>
  <si>
    <t>Доля депозитов ФЛ с пересмотром ставки в отчетном периоде 6, валюта</t>
  </si>
  <si>
    <t>Rerate_share_6P_Ind_deposit_cur</t>
  </si>
  <si>
    <t>Доля депозитов ФЛ с пересмотром ставки в отчетном периоде 7, валюта</t>
  </si>
  <si>
    <t>Rerate_share_7P_Ind_deposit_cur</t>
  </si>
  <si>
    <t>Доля депозитов ФЛ с пересмотром ставки в отчетном периоде 8, валюта</t>
  </si>
  <si>
    <t>Rerate_share_8P_Ind_deposit_cur</t>
  </si>
  <si>
    <t>Miacr_rub</t>
  </si>
  <si>
    <t>Miacr_usd</t>
  </si>
  <si>
    <t>Rating_C_loan_low_rub</t>
  </si>
  <si>
    <t>BBB_spread</t>
  </si>
  <si>
    <t>Rating_C_loan_low_cur</t>
  </si>
  <si>
    <t>Rating_C_loan_large_rub</t>
  </si>
  <si>
    <t>B_spread</t>
  </si>
  <si>
    <t>Rating_C_loan_large_cur</t>
  </si>
  <si>
    <t>Rating_C_loan_mid_rub</t>
  </si>
  <si>
    <t>Rating_C_loan_mid_cur</t>
  </si>
  <si>
    <t>Rating_C_loan_micro_rub</t>
  </si>
  <si>
    <t>Rating_C_loan_micro_cur</t>
  </si>
  <si>
    <t>Rating_C_loan_sl_construct_rub</t>
  </si>
  <si>
    <t>Rating_C_loan_sl_construct_cur</t>
  </si>
  <si>
    <t>Rating_C_loan_sl_other_rub</t>
  </si>
  <si>
    <t>Rating_C_loan_sl_other_cur</t>
  </si>
  <si>
    <t>Rating_C_loan_res_rub</t>
  </si>
  <si>
    <t>Rating_C_loan_res_cur</t>
  </si>
  <si>
    <t>Rating_Ind_loan_mort_rub</t>
  </si>
  <si>
    <t>Rating_Ind_loan_mort_cur</t>
  </si>
  <si>
    <t>Rating_Ind_loan_auto_rub</t>
  </si>
  <si>
    <t>Rating_Ind_loan_auto_cur</t>
  </si>
  <si>
    <t>Rating_Ind_loan_card_rub</t>
  </si>
  <si>
    <t>Rating_Ind_loan_card_cur</t>
  </si>
  <si>
    <t>Rating_Ind_loan_consume_rub</t>
  </si>
  <si>
    <t>Rating_Ind_loan_consume_cur</t>
  </si>
  <si>
    <t>USD_RUB_fact</t>
  </si>
  <si>
    <t>hierarchy_fmod</t>
  </si>
  <si>
    <t>name</t>
  </si>
  <si>
    <t>name_rus</t>
  </si>
  <si>
    <t>source</t>
  </si>
  <si>
    <t>formula</t>
  </si>
  <si>
    <t>hierarchy</t>
  </si>
  <si>
    <t>from_list</t>
  </si>
  <si>
    <t>type</t>
  </si>
  <si>
    <t>name_dop</t>
  </si>
  <si>
    <t>Non_SI_Capital_N1.0_buffet_pp</t>
  </si>
  <si>
    <t>Non_SI_Capital_N1.1_buffet_pp</t>
  </si>
  <si>
    <t>Non_SI_Capital_N1.2_buffet_pp</t>
  </si>
  <si>
    <t>SI_Capital_N1.0_buffet_pp</t>
  </si>
  <si>
    <t>SI_Capital_N1.1_buffet_pp</t>
  </si>
  <si>
    <t>SI_Capital_N1.2_buffet_pp</t>
  </si>
  <si>
    <t>External</t>
  </si>
  <si>
    <t>balancing</t>
  </si>
  <si>
    <t>value</t>
  </si>
  <si>
    <t>Level</t>
  </si>
  <si>
    <t>27.1.</t>
  </si>
  <si>
    <t>27.2.</t>
  </si>
  <si>
    <t>3.1.4.8.</t>
  </si>
  <si>
    <t>3.1.4.8.1.</t>
  </si>
  <si>
    <t>3.1.4.8.3.</t>
  </si>
  <si>
    <t>3.1.4.8.4.</t>
  </si>
  <si>
    <t>3.1.4.8.5.</t>
  </si>
  <si>
    <t>3.3.1.</t>
  </si>
  <si>
    <t>Prov_ch_IND_LOAN_mort</t>
  </si>
  <si>
    <t xml:space="preserve"> - по ипотечным кредитам </t>
  </si>
  <si>
    <t>Prov_ch_IND_LOAN_auto</t>
  </si>
  <si>
    <t xml:space="preserve"> - по автокредитованию</t>
  </si>
  <si>
    <t>Prov_ch_IND_LOAN_card</t>
  </si>
  <si>
    <t>Prov_ch_IND_LOAN_consume</t>
  </si>
  <si>
    <t xml:space="preserve"> - по прочим кредитам</t>
  </si>
  <si>
    <t>4.3.4.1.1</t>
  </si>
  <si>
    <t xml:space="preserve"> по ценным бумагам</t>
  </si>
  <si>
    <t>Income_other_Step_in</t>
  </si>
  <si>
    <t>4.13</t>
  </si>
  <si>
    <t>Balance_Control</t>
  </si>
  <si>
    <t>nothing</t>
  </si>
  <si>
    <t>rwa_coef</t>
  </si>
  <si>
    <t>Cred_line_Group_resid[T-1] + Cred_line_Group_resid_ch[T]</t>
  </si>
  <si>
    <t>Cred_line_Group_foreign[T-1] + Cred_line_Group_foreign_ch[T]</t>
  </si>
  <si>
    <t>Cred_line_CBR[T-1] + Cred_line_CBR_ch[T]</t>
  </si>
  <si>
    <t>Cred_line_CBR_ch</t>
  </si>
  <si>
    <t>Cred_line_Group_resid_ch</t>
  </si>
  <si>
    <t>Cred_line_Group_foreign_ch</t>
  </si>
  <si>
    <t>Liab_other_etc_rub[T-1]*Liab_other_etc_rub_growth[T]</t>
  </si>
  <si>
    <t>Liab_other_etc_cur[T-1]*Liab_other_etc_cur_growth[T]*Exch_Rate[T]</t>
  </si>
  <si>
    <t>0,5*(CBR_lending_rub[T-1]+Bal_CBR_lending_rub[T-1]+CBR_lending_rub[T])*Int_CBR_lending_rub_level[T]</t>
  </si>
  <si>
    <t>OpEx_rub_level[T]*Assets_total[T]</t>
  </si>
  <si>
    <t>OpEx_cur_level[T]*Assets_total[T]</t>
  </si>
  <si>
    <t>Income_fees_growth</t>
  </si>
  <si>
    <t>max(Pre_tax[T];0)*Tax_level[T]</t>
  </si>
  <si>
    <t>ЕСЛИ(N1.0[T]&lt;Non_SI_Capital_N1.0_buffet[T]+Non_SI_Capital_N1.0_buffet_pp[T]; (Non_SI_Capital_N1.0_buffet[T]+Non_SI_Capital_N1.0_buffet_pp[T] - N1.0[T])*RWA_total[T];0)</t>
  </si>
  <si>
    <t>ЕСЛИ(N1.1[T]&lt;Non_SI_Capital_N1.1_buffet[T]+Non_SI_Capital_N1.1_buffet_pp[T]; (Non_SI_Capital_N1.1_buffet[T]+Non_SI_Capital_N1.1_buffet_pp[T] - N1.1[T])*RWA_1[T];0)</t>
  </si>
  <si>
    <t>ЕСЛИ(N1.2[T]&lt;Non_SI_Capital_N1.2_buffet[T]+Non_SI_Capital_N1.2_buffet_pp[T]; (Non_SI_Capital_N1.2_buffet[T]+Non_SI_Capital_N1.2_buffet_pp[T] - N1.2[T])*RWA_2[T];0)</t>
  </si>
  <si>
    <t>ЕСЛИ(N1.0[T]&gt;Non_SI_Capital_N1.0_buffet[T]+Non_SI_Capital_N1.0_buffet_pp[T]; (N1.0[T]-Non_SI_Capital_N1.0_buffet[T]+Non_SI_Capital_N1.0_buffet_pp[T])*RWA_total[T];0)</t>
  </si>
  <si>
    <t>ЕСЛИ(N1.1[T]&gt;Non_SI_Capital_N1.1_buffet[T]+Non_SI_Capital_N1.1_buffet_pp[T]; (N1.1[T]-Non_SI_Capital_N1.1_buffet[T]+Non_SI_Capital_N1.1_buffet_pp[T])*RWA_1[T];0)</t>
  </si>
  <si>
    <t>ЕСЛИ(N1.2[T]&gt;Non_SI_Capital_N1.2_buffet[T]+Non_SI_Capital_N1.2_buffet_pp[T]; (N1.2[T]-Non_SI_Capital_N1.2_buffet[T]+Non_SI_Capital_N1.2_buffet_pp[T])*RWA_2[T];0)</t>
  </si>
  <si>
    <t>Assets_other_obligatory_growth</t>
  </si>
  <si>
    <t>Assets_other_etc[T-1]*Assets_other_etc_growth[T]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</si>
</sst>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0.0%"/>
    <numFmt numFmtId="165" formatCode="#,##0_ ;\-#,##0\ "/>
    <numFmt numFmtId="166" formatCode="0.0"/>
    <numFmt numFmtId="167" formatCode="_-* #,##0\ _₽_-;\-* #,##0\ _₽_-;_-* &quot;-&quot;??\ _₽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charset val="204"/>
      <scheme val="minor"/>
    </font>
    <font>
      <sz val="10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EB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FC9E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9E8FF"/>
        <bgColor indexed="64"/>
      </patternFill>
    </fill>
    <fill>
      <patternFill patternType="solid">
        <fgColor rgb="FF8FE9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F2C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auto="1"/>
      </top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1"/>
      </top>
      <bottom style="thin">
        <color theme="0" tint="-0.249977111117893"/>
      </bottom>
      <diagonal/>
    </border>
    <border>
      <left style="double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249977111117893"/>
      </top>
      <bottom style="thin">
        <color theme="0" tint="-0.249977111117893"/>
      </bottom>
      <diagonal/>
    </border>
    <border>
      <left style="double">
        <color rgb="FFFFC000"/>
      </left>
      <right/>
      <top/>
      <bottom/>
      <diagonal/>
    </border>
    <border>
      <left style="double">
        <color rgb="FFFFC000"/>
      </left>
      <right/>
      <top/>
      <bottom style="double">
        <color rgb="FFFFC00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rgb="FFFFC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/>
      <right/>
      <top style="thick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 style="thick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ck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ck">
        <color auto="1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auto="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rgb="FF00B050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ck">
        <color rgb="FF20A026"/>
      </left>
      <right style="thin">
        <color theme="0" tint="-0.249977111117893"/>
      </right>
      <top style="thick">
        <color rgb="FF20A026"/>
      </top>
      <bottom style="thick">
        <color rgb="FF20A026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rgb="FF20A026"/>
      </top>
      <bottom style="thick">
        <color rgb="FF20A026"/>
      </bottom>
      <diagonal/>
    </border>
    <border>
      <left style="thin">
        <color theme="0" tint="-0.249977111117893"/>
      </left>
      <right style="thin">
        <color rgb="FF20A026"/>
      </right>
      <top style="thick">
        <color rgb="FF20A026"/>
      </top>
      <bottom style="thick">
        <color rgb="FF20A026"/>
      </bottom>
      <diagonal/>
    </border>
    <border>
      <left style="medium">
        <color rgb="FF20A026"/>
      </left>
      <right style="thin">
        <color theme="0" tint="-0.249977111117893"/>
      </right>
      <top style="medium">
        <color rgb="FF20A026"/>
      </top>
      <bottom style="medium">
        <color rgb="FF20A026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rgb="FF20A026"/>
      </top>
      <bottom style="medium">
        <color rgb="FF20A026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</cellStyleXfs>
  <cellXfs count="290">
    <xf numFmtId="0" fontId="0" fillId="0" borderId="0" xfId="0"/>
    <xf numFmtId="0" fontId="6" fillId="2" borderId="1" xfId="0" applyFont="1" applyFill="1" applyBorder="1"/>
    <xf numFmtId="0" fontId="7" fillId="2" borderId="1" xfId="0" applyFont="1" applyFill="1" applyBorder="1"/>
    <xf numFmtId="0" fontId="6" fillId="0" borderId="1" xfId="0" applyFont="1" applyFill="1" applyBorder="1"/>
    <xf numFmtId="0" fontId="6" fillId="0" borderId="0" xfId="0" applyFont="1"/>
    <xf numFmtId="0" fontId="8" fillId="3" borderId="1" xfId="0" applyFont="1" applyFill="1" applyBorder="1" applyAlignment="1">
      <alignment horizontal="left"/>
    </xf>
    <xf numFmtId="0" fontId="9" fillId="3" borderId="1" xfId="0" applyFont="1" applyFill="1" applyBorder="1"/>
    <xf numFmtId="0" fontId="10" fillId="3" borderId="1" xfId="0" applyFont="1" applyFill="1" applyBorder="1"/>
    <xf numFmtId="0" fontId="0" fillId="0" borderId="1" xfId="0" applyBorder="1"/>
    <xf numFmtId="0" fontId="0" fillId="0" borderId="1" xfId="0" applyFill="1" applyBorder="1"/>
    <xf numFmtId="0" fontId="9" fillId="3" borderId="1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vertical="top"/>
    </xf>
    <xf numFmtId="0" fontId="4" fillId="0" borderId="1" xfId="0" applyFont="1" applyFill="1" applyBorder="1"/>
    <xf numFmtId="0" fontId="4" fillId="0" borderId="0" xfId="0" applyFont="1"/>
    <xf numFmtId="0" fontId="10" fillId="4" borderId="1" xfId="0" applyFont="1" applyFill="1" applyBorder="1"/>
    <xf numFmtId="0" fontId="8" fillId="5" borderId="1" xfId="0" applyFont="1" applyFill="1" applyBorder="1"/>
    <xf numFmtId="0" fontId="0" fillId="5" borderId="1" xfId="0" applyFill="1" applyBorder="1"/>
    <xf numFmtId="0" fontId="11" fillId="7" borderId="1" xfId="0" applyFont="1" applyFill="1" applyBorder="1"/>
    <xf numFmtId="0" fontId="10" fillId="8" borderId="1" xfId="0" applyFont="1" applyFill="1" applyBorder="1"/>
    <xf numFmtId="0" fontId="11" fillId="9" borderId="1" xfId="0" applyFont="1" applyFill="1" applyBorder="1" applyAlignment="1">
      <alignment vertical="top"/>
    </xf>
    <xf numFmtId="0" fontId="9" fillId="10" borderId="1" xfId="0" applyFont="1" applyFill="1" applyBorder="1" applyAlignment="1">
      <alignment vertical="top"/>
    </xf>
    <xf numFmtId="0" fontId="11" fillId="9" borderId="1" xfId="0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indent="1"/>
    </xf>
    <xf numFmtId="0" fontId="9" fillId="3" borderId="1" xfId="0" applyFont="1" applyFill="1" applyBorder="1" applyAlignment="1">
      <alignment horizontal="left" vertical="top" indent="1"/>
    </xf>
    <xf numFmtId="0" fontId="8" fillId="3" borderId="2" xfId="0" applyFont="1" applyFill="1" applyBorder="1" applyAlignment="1">
      <alignment horizontal="left"/>
    </xf>
    <xf numFmtId="0" fontId="9" fillId="3" borderId="2" xfId="0" applyFont="1" applyFill="1" applyBorder="1" applyAlignment="1">
      <alignment vertical="top"/>
    </xf>
    <xf numFmtId="0" fontId="10" fillId="4" borderId="2" xfId="0" applyFont="1" applyFill="1" applyBorder="1"/>
    <xf numFmtId="0" fontId="8" fillId="5" borderId="2" xfId="0" applyFont="1" applyFill="1" applyBorder="1"/>
    <xf numFmtId="0" fontId="9" fillId="3" borderId="1" xfId="0" applyFont="1" applyFill="1" applyBorder="1" applyAlignment="1">
      <alignment horizontal="left" vertical="top" indent="2"/>
    </xf>
    <xf numFmtId="0" fontId="8" fillId="3" borderId="3" xfId="0" applyFont="1" applyFill="1" applyBorder="1" applyAlignment="1">
      <alignment horizontal="left"/>
    </xf>
    <xf numFmtId="0" fontId="9" fillId="3" borderId="3" xfId="0" applyFont="1" applyFill="1" applyBorder="1"/>
    <xf numFmtId="0" fontId="10" fillId="3" borderId="3" xfId="0" applyFont="1" applyFill="1" applyBorder="1"/>
    <xf numFmtId="0" fontId="9" fillId="3" borderId="1" xfId="0" applyFont="1" applyFill="1" applyBorder="1" applyAlignment="1">
      <alignment horizontal="left"/>
    </xf>
    <xf numFmtId="0" fontId="6" fillId="3" borderId="1" xfId="0" applyFont="1" applyFill="1" applyBorder="1"/>
    <xf numFmtId="0" fontId="9" fillId="3" borderId="2" xfId="0" applyFont="1" applyFill="1" applyBorder="1"/>
    <xf numFmtId="0" fontId="8" fillId="11" borderId="1" xfId="0" applyFont="1" applyFill="1" applyBorder="1" applyAlignment="1">
      <alignment horizontal="left"/>
    </xf>
    <xf numFmtId="0" fontId="8" fillId="11" borderId="4" xfId="0" applyFont="1" applyFill="1" applyBorder="1"/>
    <xf numFmtId="0" fontId="10" fillId="11" borderId="1" xfId="0" applyFont="1" applyFill="1" applyBorder="1"/>
    <xf numFmtId="0" fontId="9" fillId="10" borderId="5" xfId="0" applyFont="1" applyFill="1" applyBorder="1" applyAlignment="1">
      <alignment vertical="top"/>
    </xf>
    <xf numFmtId="0" fontId="8" fillId="0" borderId="6" xfId="0" applyFont="1" applyFill="1" applyBorder="1" applyAlignment="1">
      <alignment horizontal="left"/>
    </xf>
    <xf numFmtId="0" fontId="9" fillId="0" borderId="6" xfId="0" applyFont="1" applyFill="1" applyBorder="1"/>
    <xf numFmtId="0" fontId="10" fillId="3" borderId="6" xfId="0" applyFont="1" applyFill="1" applyBorder="1"/>
    <xf numFmtId="0" fontId="9" fillId="3" borderId="6" xfId="0" applyFont="1" applyFill="1" applyBorder="1"/>
    <xf numFmtId="0" fontId="8" fillId="0" borderId="1" xfId="0" applyFont="1" applyFill="1" applyBorder="1" applyAlignment="1">
      <alignment horizontal="left"/>
    </xf>
    <xf numFmtId="0" fontId="9" fillId="0" borderId="1" xfId="0" applyFont="1" applyFill="1" applyBorder="1"/>
    <xf numFmtId="0" fontId="6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left" indent="1"/>
    </xf>
    <xf numFmtId="0" fontId="9" fillId="0" borderId="1" xfId="0" applyFont="1" applyFill="1" applyBorder="1" applyAlignment="1">
      <alignment horizontal="left"/>
    </xf>
    <xf numFmtId="0" fontId="11" fillId="9" borderId="1" xfId="0" applyFont="1" applyFill="1" applyBorder="1"/>
    <xf numFmtId="0" fontId="8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vertical="center"/>
    </xf>
    <xf numFmtId="0" fontId="12" fillId="0" borderId="1" xfId="0" applyFont="1" applyFill="1" applyBorder="1"/>
    <xf numFmtId="0" fontId="8" fillId="6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9" fillId="0" borderId="1" xfId="0" quotePrefix="1" applyFont="1" applyFill="1" applyBorder="1"/>
    <xf numFmtId="0" fontId="0" fillId="12" borderId="1" xfId="0" applyFill="1" applyBorder="1"/>
    <xf numFmtId="0" fontId="6" fillId="0" borderId="7" xfId="0" applyFont="1" applyFill="1" applyBorder="1" applyAlignment="1">
      <alignment vertical="top"/>
    </xf>
    <xf numFmtId="0" fontId="8" fillId="0" borderId="7" xfId="0" applyFont="1" applyFill="1" applyBorder="1" applyAlignment="1">
      <alignment vertical="top"/>
    </xf>
    <xf numFmtId="0" fontId="8" fillId="0" borderId="1" xfId="0" applyFont="1" applyBorder="1"/>
    <xf numFmtId="0" fontId="8" fillId="0" borderId="4" xfId="0" applyFont="1" applyFill="1" applyBorder="1"/>
    <xf numFmtId="0" fontId="8" fillId="0" borderId="7" xfId="0" applyFont="1" applyFill="1" applyBorder="1" applyAlignment="1">
      <alignment horizontal="left" vertical="top"/>
    </xf>
    <xf numFmtId="0" fontId="8" fillId="0" borderId="7" xfId="0" applyFont="1" applyFill="1" applyBorder="1" applyAlignment="1">
      <alignment horizontal="right" vertical="top"/>
    </xf>
    <xf numFmtId="0" fontId="8" fillId="0" borderId="4" xfId="0" applyFont="1" applyFill="1" applyBorder="1" applyAlignment="1">
      <alignment horizontal="left" indent="1"/>
    </xf>
    <xf numFmtId="0" fontId="9" fillId="0" borderId="0" xfId="0" applyFont="1" applyFill="1"/>
    <xf numFmtId="0" fontId="0" fillId="0" borderId="0" xfId="0" applyFill="1" applyBorder="1"/>
    <xf numFmtId="0" fontId="0" fillId="4" borderId="1" xfId="0" applyFill="1" applyBorder="1"/>
    <xf numFmtId="0" fontId="0" fillId="0" borderId="0" xfId="0" applyFill="1"/>
    <xf numFmtId="0" fontId="0" fillId="5" borderId="0" xfId="0" applyFill="1"/>
    <xf numFmtId="0" fontId="9" fillId="5" borderId="8" xfId="0" applyFont="1" applyFill="1" applyBorder="1"/>
    <xf numFmtId="0" fontId="8" fillId="5" borderId="8" xfId="0" applyFont="1" applyFill="1" applyBorder="1"/>
    <xf numFmtId="0" fontId="0" fillId="13" borderId="0" xfId="0" applyFill="1"/>
    <xf numFmtId="9" fontId="0" fillId="5" borderId="1" xfId="2" applyNumberFormat="1" applyFont="1" applyFill="1" applyBorder="1"/>
    <xf numFmtId="1" fontId="0" fillId="5" borderId="1" xfId="0" applyNumberFormat="1" applyFill="1" applyBorder="1"/>
    <xf numFmtId="0" fontId="0" fillId="5" borderId="8" xfId="0" applyFill="1" applyBorder="1"/>
    <xf numFmtId="0" fontId="0" fillId="5" borderId="9" xfId="0" applyFill="1" applyBorder="1"/>
    <xf numFmtId="164" fontId="0" fillId="5" borderId="1" xfId="2" applyNumberFormat="1" applyFont="1" applyFill="1" applyBorder="1"/>
    <xf numFmtId="164" fontId="0" fillId="5" borderId="1" xfId="0" applyNumberFormat="1" applyFill="1" applyBorder="1"/>
    <xf numFmtId="164" fontId="0" fillId="5" borderId="8" xfId="0" applyNumberFormat="1" applyFill="1" applyBorder="1"/>
    <xf numFmtId="164" fontId="0" fillId="5" borderId="9" xfId="0" applyNumberFormat="1" applyFill="1" applyBorder="1"/>
    <xf numFmtId="1" fontId="0" fillId="5" borderId="8" xfId="0" applyNumberFormat="1" applyFill="1" applyBorder="1"/>
    <xf numFmtId="1" fontId="0" fillId="5" borderId="9" xfId="0" applyNumberFormat="1" applyFill="1" applyBorder="1"/>
    <xf numFmtId="2" fontId="15" fillId="5" borderId="1" xfId="0" applyNumberFormat="1" applyFont="1" applyFill="1" applyBorder="1"/>
    <xf numFmtId="1" fontId="15" fillId="5" borderId="1" xfId="0" applyNumberFormat="1" applyFont="1" applyFill="1" applyBorder="1"/>
    <xf numFmtId="9" fontId="0" fillId="5" borderId="1" xfId="2" applyFont="1" applyFill="1" applyBorder="1"/>
    <xf numFmtId="9" fontId="0" fillId="5" borderId="8" xfId="2" applyFont="1" applyFill="1" applyBorder="1"/>
    <xf numFmtId="9" fontId="0" fillId="5" borderId="9" xfId="2" applyFont="1" applyFill="1" applyBorder="1"/>
    <xf numFmtId="9" fontId="0" fillId="0" borderId="0" xfId="0" applyNumberFormat="1" applyFill="1" applyBorder="1"/>
    <xf numFmtId="0" fontId="2" fillId="14" borderId="1" xfId="0" applyFont="1" applyFill="1" applyBorder="1"/>
    <xf numFmtId="0" fontId="9" fillId="14" borderId="8" xfId="0" applyFont="1" applyFill="1" applyBorder="1"/>
    <xf numFmtId="0" fontId="0" fillId="14" borderId="8" xfId="0" applyFill="1" applyBorder="1"/>
    <xf numFmtId="0" fontId="0" fillId="14" borderId="10" xfId="0" applyFill="1" applyBorder="1"/>
    <xf numFmtId="9" fontId="0" fillId="14" borderId="1" xfId="2" applyFont="1" applyFill="1" applyBorder="1"/>
    <xf numFmtId="0" fontId="12" fillId="0" borderId="0" xfId="0" applyFont="1" applyFill="1" applyBorder="1"/>
    <xf numFmtId="0" fontId="0" fillId="14" borderId="1" xfId="0" applyFill="1" applyBorder="1"/>
    <xf numFmtId="9" fontId="0" fillId="0" borderId="0" xfId="0" applyNumberFormat="1" applyFill="1"/>
    <xf numFmtId="0" fontId="16" fillId="14" borderId="8" xfId="0" applyFont="1" applyFill="1" applyBorder="1"/>
    <xf numFmtId="165" fontId="0" fillId="14" borderId="1" xfId="1" applyNumberFormat="1" applyFont="1" applyFill="1" applyBorder="1"/>
    <xf numFmtId="0" fontId="12" fillId="0" borderId="0" xfId="0" applyFont="1" applyFill="1"/>
    <xf numFmtId="1" fontId="0" fillId="14" borderId="1" xfId="2" applyNumberFormat="1" applyFont="1" applyFill="1" applyBorder="1"/>
    <xf numFmtId="0" fontId="4" fillId="0" borderId="0" xfId="0" applyFont="1" applyFill="1" applyBorder="1"/>
    <xf numFmtId="0" fontId="2" fillId="15" borderId="1" xfId="0" applyFont="1" applyFill="1" applyBorder="1"/>
    <xf numFmtId="0" fontId="9" fillId="15" borderId="8" xfId="0" applyFont="1" applyFill="1" applyBorder="1"/>
    <xf numFmtId="0" fontId="2" fillId="15" borderId="8" xfId="0" applyFont="1" applyFill="1" applyBorder="1"/>
    <xf numFmtId="0" fontId="2" fillId="15" borderId="10" xfId="0" applyFont="1" applyFill="1" applyBorder="1"/>
    <xf numFmtId="9" fontId="2" fillId="15" borderId="1" xfId="2" applyFont="1" applyFill="1" applyBorder="1"/>
    <xf numFmtId="0" fontId="17" fillId="0" borderId="1" xfId="0" applyFont="1" applyFill="1" applyBorder="1"/>
    <xf numFmtId="0" fontId="2" fillId="0" borderId="0" xfId="0" applyFont="1" applyFill="1"/>
    <xf numFmtId="0" fontId="2" fillId="0" borderId="0" xfId="0" applyFont="1" applyFill="1" applyBorder="1"/>
    <xf numFmtId="0" fontId="17" fillId="15" borderId="1" xfId="0" applyFont="1" applyFill="1" applyBorder="1"/>
    <xf numFmtId="0" fontId="15" fillId="15" borderId="10" xfId="0" applyFont="1" applyFill="1" applyBorder="1"/>
    <xf numFmtId="0" fontId="15" fillId="0" borderId="0" xfId="0" applyFont="1" applyFill="1"/>
    <xf numFmtId="0" fontId="15" fillId="0" borderId="0" xfId="0" applyFont="1" applyFill="1" applyBorder="1"/>
    <xf numFmtId="0" fontId="0" fillId="15" borderId="10" xfId="0" applyFill="1" applyBorder="1"/>
    <xf numFmtId="0" fontId="0" fillId="15" borderId="1" xfId="0" applyFill="1" applyBorder="1"/>
    <xf numFmtId="9" fontId="12" fillId="0" borderId="0" xfId="0" applyNumberFormat="1" applyFont="1" applyFill="1" applyBorder="1"/>
    <xf numFmtId="0" fontId="0" fillId="15" borderId="8" xfId="0" applyFill="1" applyBorder="1"/>
    <xf numFmtId="0" fontId="8" fillId="15" borderId="1" xfId="0" applyFont="1" applyFill="1" applyBorder="1"/>
    <xf numFmtId="10" fontId="0" fillId="15" borderId="1" xfId="2" applyNumberFormat="1" applyFont="1" applyFill="1" applyBorder="1"/>
    <xf numFmtId="10" fontId="0" fillId="0" borderId="0" xfId="0" applyNumberFormat="1" applyFill="1"/>
    <xf numFmtId="9" fontId="12" fillId="6" borderId="0" xfId="0" applyNumberFormat="1" applyFont="1" applyFill="1" applyBorder="1"/>
    <xf numFmtId="0" fontId="12" fillId="15" borderId="1" xfId="0" applyFont="1" applyFill="1" applyBorder="1"/>
    <xf numFmtId="0" fontId="18" fillId="15" borderId="8" xfId="0" applyFont="1" applyFill="1" applyBorder="1"/>
    <xf numFmtId="0" fontId="12" fillId="15" borderId="8" xfId="0" applyFont="1" applyFill="1" applyBorder="1"/>
    <xf numFmtId="0" fontId="18" fillId="15" borderId="1" xfId="0" applyFont="1" applyFill="1" applyBorder="1"/>
    <xf numFmtId="10" fontId="12" fillId="15" borderId="1" xfId="2" applyNumberFormat="1" applyFont="1" applyFill="1" applyBorder="1"/>
    <xf numFmtId="10" fontId="12" fillId="0" borderId="0" xfId="0" applyNumberFormat="1" applyFont="1" applyFill="1"/>
    <xf numFmtId="0" fontId="2" fillId="5" borderId="1" xfId="0" applyFont="1" applyFill="1" applyBorder="1"/>
    <xf numFmtId="0" fontId="0" fillId="5" borderId="10" xfId="0" applyFill="1" applyBorder="1"/>
    <xf numFmtId="164" fontId="0" fillId="16" borderId="1" xfId="2" applyNumberFormat="1" applyFont="1" applyFill="1" applyBorder="1"/>
    <xf numFmtId="9" fontId="0" fillId="16" borderId="1" xfId="2" applyFont="1" applyFill="1" applyBorder="1"/>
    <xf numFmtId="10" fontId="0" fillId="16" borderId="1" xfId="2" applyNumberFormat="1" applyFont="1" applyFill="1" applyBorder="1"/>
    <xf numFmtId="0" fontId="5" fillId="5" borderId="1" xfId="0" applyFont="1" applyFill="1" applyBorder="1"/>
    <xf numFmtId="0" fontId="0" fillId="17" borderId="1" xfId="0" applyFill="1" applyBorder="1"/>
    <xf numFmtId="0" fontId="9" fillId="0" borderId="0" xfId="0" applyFont="1"/>
    <xf numFmtId="0" fontId="0" fillId="0" borderId="8" xfId="0" applyBorder="1"/>
    <xf numFmtId="0" fontId="0" fillId="17" borderId="10" xfId="0" applyFill="1" applyBorder="1"/>
    <xf numFmtId="9" fontId="0" fillId="17" borderId="1" xfId="2" applyFont="1" applyFill="1" applyBorder="1"/>
    <xf numFmtId="0" fontId="0" fillId="17" borderId="11" xfId="0" applyFill="1" applyBorder="1"/>
    <xf numFmtId="9" fontId="0" fillId="17" borderId="12" xfId="2" applyFont="1" applyFill="1" applyBorder="1"/>
    <xf numFmtId="0" fontId="0" fillId="17" borderId="0" xfId="0" applyFill="1"/>
    <xf numFmtId="43" fontId="0" fillId="17" borderId="1" xfId="1" applyFont="1" applyFill="1" applyBorder="1"/>
    <xf numFmtId="3" fontId="15" fillId="0" borderId="0" xfId="0" applyNumberFormat="1" applyFont="1" applyFill="1"/>
    <xf numFmtId="0" fontId="2" fillId="0" borderId="13" xfId="3" applyFont="1" applyBorder="1"/>
    <xf numFmtId="0" fontId="15" fillId="18" borderId="1" xfId="0" applyFont="1" applyFill="1" applyBorder="1"/>
    <xf numFmtId="0" fontId="0" fillId="18" borderId="1" xfId="0" applyFill="1" applyBorder="1" applyAlignment="1">
      <alignment wrapText="1"/>
    </xf>
    <xf numFmtId="0" fontId="15" fillId="0" borderId="1" xfId="0" applyFont="1" applyFill="1" applyBorder="1" applyAlignment="1">
      <alignment horizontal="left"/>
    </xf>
    <xf numFmtId="3" fontId="15" fillId="19" borderId="0" xfId="0" applyNumberFormat="1" applyFont="1" applyFill="1"/>
    <xf numFmtId="0" fontId="15" fillId="0" borderId="1" xfId="0" applyFont="1" applyFill="1" applyBorder="1" applyAlignment="1">
      <alignment horizontal="right"/>
    </xf>
    <xf numFmtId="0" fontId="15" fillId="0" borderId="0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 indent="1"/>
    </xf>
    <xf numFmtId="9" fontId="15" fillId="0" borderId="0" xfId="2" applyFont="1" applyFill="1"/>
    <xf numFmtId="0" fontId="15" fillId="6" borderId="1" xfId="0" applyFont="1" applyFill="1" applyBorder="1" applyAlignment="1">
      <alignment horizontal="left" indent="1"/>
    </xf>
    <xf numFmtId="0" fontId="15" fillId="6" borderId="1" xfId="0" applyFont="1" applyFill="1" applyBorder="1" applyAlignment="1">
      <alignment horizontal="left"/>
    </xf>
    <xf numFmtId="4" fontId="15" fillId="0" borderId="0" xfId="0" applyNumberFormat="1" applyFont="1" applyFill="1"/>
    <xf numFmtId="1" fontId="15" fillId="0" borderId="0" xfId="0" applyNumberFormat="1" applyFont="1" applyFill="1"/>
    <xf numFmtId="0" fontId="15" fillId="0" borderId="1" xfId="0" applyFont="1" applyFill="1" applyBorder="1" applyAlignment="1">
      <alignment horizontal="left" indent="2"/>
    </xf>
    <xf numFmtId="0" fontId="15" fillId="0" borderId="14" xfId="0" applyFont="1" applyFill="1" applyBorder="1" applyAlignment="1">
      <alignment horizontal="left" indent="2"/>
    </xf>
    <xf numFmtId="0" fontId="15" fillId="0" borderId="14" xfId="0" applyFont="1" applyFill="1" applyBorder="1" applyAlignment="1">
      <alignment horizontal="left"/>
    </xf>
    <xf numFmtId="3" fontId="15" fillId="19" borderId="15" xfId="0" applyNumberFormat="1" applyFont="1" applyFill="1" applyBorder="1"/>
    <xf numFmtId="0" fontId="0" fillId="0" borderId="15" xfId="0" applyFill="1" applyBorder="1"/>
    <xf numFmtId="0" fontId="15" fillId="0" borderId="2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left"/>
    </xf>
    <xf numFmtId="3" fontId="12" fillId="0" borderId="0" xfId="0" applyNumberFormat="1" applyFont="1" applyFill="1"/>
    <xf numFmtId="0" fontId="12" fillId="0" borderId="16" xfId="0" applyFont="1" applyFill="1" applyBorder="1" applyAlignment="1">
      <alignment horizontal="left"/>
    </xf>
    <xf numFmtId="0" fontId="15" fillId="0" borderId="17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left"/>
    </xf>
    <xf numFmtId="0" fontId="16" fillId="0" borderId="19" xfId="0" applyFont="1" applyFill="1" applyBorder="1"/>
    <xf numFmtId="0" fontId="16" fillId="0" borderId="1" xfId="0" applyFont="1" applyFill="1" applyBorder="1"/>
    <xf numFmtId="164" fontId="15" fillId="0" borderId="0" xfId="2" applyNumberFormat="1" applyFont="1" applyFill="1"/>
    <xf numFmtId="0" fontId="15" fillId="20" borderId="0" xfId="0" applyFont="1" applyFill="1"/>
    <xf numFmtId="0" fontId="17" fillId="0" borderId="0" xfId="0" applyFont="1" applyFill="1"/>
    <xf numFmtId="0" fontId="15" fillId="0" borderId="20" xfId="0" applyFont="1" applyFill="1" applyBorder="1"/>
    <xf numFmtId="164" fontId="15" fillId="0" borderId="20" xfId="2" applyNumberFormat="1" applyFont="1" applyFill="1" applyBorder="1"/>
    <xf numFmtId="0" fontId="15" fillId="0" borderId="1" xfId="0" applyFont="1" applyFill="1" applyBorder="1"/>
    <xf numFmtId="0" fontId="15" fillId="0" borderId="2" xfId="0" applyFont="1" applyFill="1" applyBorder="1"/>
    <xf numFmtId="0" fontId="15" fillId="0" borderId="15" xfId="0" applyFont="1" applyFill="1" applyBorder="1"/>
    <xf numFmtId="3" fontId="15" fillId="18" borderId="15" xfId="0" applyNumberFormat="1" applyFont="1" applyFill="1" applyBorder="1"/>
    <xf numFmtId="3" fontId="15" fillId="18" borderId="0" xfId="0" applyNumberFormat="1" applyFont="1" applyFill="1"/>
    <xf numFmtId="0" fontId="15" fillId="0" borderId="21" xfId="0" applyFont="1" applyFill="1" applyBorder="1" applyAlignment="1">
      <alignment horizontal="left"/>
    </xf>
    <xf numFmtId="0" fontId="15" fillId="0" borderId="22" xfId="0" applyFont="1" applyFill="1" applyBorder="1"/>
    <xf numFmtId="3" fontId="15" fillId="18" borderId="22" xfId="0" applyNumberFormat="1" applyFont="1" applyFill="1" applyBorder="1"/>
    <xf numFmtId="3" fontId="15" fillId="0" borderId="0" xfId="2" applyNumberFormat="1" applyFont="1" applyFill="1" applyBorder="1"/>
    <xf numFmtId="0" fontId="2" fillId="0" borderId="0" xfId="0" applyFont="1"/>
    <xf numFmtId="0" fontId="17" fillId="0" borderId="1" xfId="0" applyFont="1" applyFill="1" applyBorder="1" applyAlignment="1">
      <alignment horizontal="left"/>
    </xf>
    <xf numFmtId="3" fontId="15" fillId="12" borderId="0" xfId="0" applyNumberFormat="1" applyFont="1" applyFill="1"/>
    <xf numFmtId="9" fontId="12" fillId="0" borderId="0" xfId="2" applyFont="1" applyFill="1"/>
    <xf numFmtId="0" fontId="15" fillId="0" borderId="20" xfId="0" applyFont="1" applyFill="1" applyBorder="1" applyAlignment="1">
      <alignment horizontal="left"/>
    </xf>
    <xf numFmtId="0" fontId="15" fillId="0" borderId="23" xfId="0" applyFont="1" applyFill="1" applyBorder="1" applyAlignment="1">
      <alignment horizontal="left"/>
    </xf>
    <xf numFmtId="9" fontId="15" fillId="19" borderId="20" xfId="2" applyFont="1" applyFill="1" applyBorder="1"/>
    <xf numFmtId="0" fontId="0" fillId="0" borderId="20" xfId="0" applyFill="1" applyBorder="1"/>
    <xf numFmtId="9" fontId="15" fillId="19" borderId="0" xfId="2" applyFont="1" applyFill="1"/>
    <xf numFmtId="2" fontId="15" fillId="19" borderId="0" xfId="2" applyNumberFormat="1" applyFont="1" applyFill="1"/>
    <xf numFmtId="166" fontId="15" fillId="19" borderId="0" xfId="2" applyNumberFormat="1" applyFont="1" applyFill="1"/>
    <xf numFmtId="10" fontId="15" fillId="0" borderId="0" xfId="2" applyNumberFormat="1" applyFont="1" applyFill="1"/>
    <xf numFmtId="10" fontId="0" fillId="6" borderId="1" xfId="2" applyNumberFormat="1" applyFont="1" applyFill="1" applyBorder="1"/>
    <xf numFmtId="3" fontId="0" fillId="6" borderId="1" xfId="2" applyNumberFormat="1" applyFont="1" applyFill="1" applyBorder="1"/>
    <xf numFmtId="3" fontId="0" fillId="6" borderId="1" xfId="1" applyNumberFormat="1" applyFont="1" applyFill="1" applyBorder="1"/>
    <xf numFmtId="9" fontId="0" fillId="6" borderId="1" xfId="1" applyNumberFormat="1" applyFont="1" applyFill="1" applyBorder="1"/>
    <xf numFmtId="9" fontId="0" fillId="6" borderId="0" xfId="0" applyNumberFormat="1" applyFill="1"/>
    <xf numFmtId="2" fontId="15" fillId="12" borderId="0" xfId="2" applyNumberFormat="1" applyFont="1" applyFill="1"/>
    <xf numFmtId="0" fontId="0" fillId="14" borderId="1" xfId="1" applyNumberFormat="1" applyFont="1" applyFill="1" applyBorder="1"/>
    <xf numFmtId="0" fontId="0" fillId="5" borderId="1" xfId="1" applyNumberFormat="1" applyFont="1" applyFill="1" applyBorder="1"/>
    <xf numFmtId="0" fontId="0" fillId="5" borderId="8" xfId="1" applyNumberFormat="1" applyFont="1" applyFill="1" applyBorder="1"/>
    <xf numFmtId="0" fontId="0" fillId="5" borderId="9" xfId="1" applyNumberFormat="1" applyFont="1" applyFill="1" applyBorder="1"/>
    <xf numFmtId="0" fontId="0" fillId="15" borderId="1" xfId="2" applyNumberFormat="1" applyFont="1" applyFill="1" applyBorder="1"/>
    <xf numFmtId="0" fontId="0" fillId="5" borderId="1" xfId="2" applyNumberFormat="1" applyFont="1" applyFill="1" applyBorder="1"/>
    <xf numFmtId="0" fontId="0" fillId="5" borderId="8" xfId="2" applyNumberFormat="1" applyFont="1" applyFill="1" applyBorder="1"/>
    <xf numFmtId="0" fontId="0" fillId="5" borderId="9" xfId="2" applyNumberFormat="1" applyFont="1" applyFill="1" applyBorder="1"/>
    <xf numFmtId="0" fontId="9" fillId="0" borderId="0" xfId="0" applyFont="1" applyAlignment="1">
      <alignment horizontal="left" vertical="center" indent="1"/>
    </xf>
    <xf numFmtId="3" fontId="0" fillId="4" borderId="1" xfId="0" applyNumberFormat="1" applyFill="1" applyBorder="1" applyAlignment="1">
      <alignment horizontal="center"/>
    </xf>
    <xf numFmtId="0" fontId="0" fillId="0" borderId="0" xfId="0" applyFont="1" applyFill="1"/>
    <xf numFmtId="0" fontId="6" fillId="3" borderId="1" xfId="0" applyFont="1" applyFill="1" applyBorder="1" applyAlignment="1">
      <alignment vertical="top"/>
    </xf>
    <xf numFmtId="0" fontId="6" fillId="3" borderId="1" xfId="0" applyFont="1" applyFill="1" applyBorder="1" applyAlignment="1">
      <alignment horizontal="left"/>
    </xf>
    <xf numFmtId="0" fontId="6" fillId="3" borderId="24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 vertical="center" indent="1"/>
    </xf>
    <xf numFmtId="3" fontId="5" fillId="3" borderId="1" xfId="0" applyNumberFormat="1" applyFont="1" applyFill="1" applyBorder="1"/>
    <xf numFmtId="0" fontId="5" fillId="0" borderId="0" xfId="0" applyFont="1" applyFill="1"/>
    <xf numFmtId="9" fontId="5" fillId="0" borderId="0" xfId="2" applyFont="1" applyFill="1"/>
    <xf numFmtId="0" fontId="10" fillId="3" borderId="1" xfId="0" applyFont="1" applyFill="1" applyBorder="1" applyAlignment="1">
      <alignment horizontal="left" indent="1"/>
    </xf>
    <xf numFmtId="0" fontId="9" fillId="3" borderId="1" xfId="0" applyFont="1" applyFill="1" applyBorder="1" applyAlignment="1">
      <alignment horizontal="left" vertical="center" indent="1"/>
    </xf>
    <xf numFmtId="0" fontId="8" fillId="3" borderId="1" xfId="0" applyFont="1" applyFill="1" applyBorder="1" applyAlignment="1">
      <alignment horizontal="left" vertical="center" indent="1"/>
    </xf>
    <xf numFmtId="3" fontId="0" fillId="3" borderId="1" xfId="0" applyNumberFormat="1" applyFont="1" applyFill="1" applyBorder="1"/>
    <xf numFmtId="0" fontId="10" fillId="3" borderId="25" xfId="0" applyFont="1" applyFill="1" applyBorder="1" applyAlignment="1">
      <alignment horizontal="left" indent="2"/>
    </xf>
    <xf numFmtId="0" fontId="10" fillId="3" borderId="25" xfId="0" applyFont="1" applyFill="1" applyBorder="1" applyAlignment="1">
      <alignment horizontal="left" indent="3"/>
    </xf>
    <xf numFmtId="3" fontId="0" fillId="5" borderId="1" xfId="0" applyNumberFormat="1" applyFill="1" applyBorder="1"/>
    <xf numFmtId="14" fontId="9" fillId="3" borderId="1" xfId="0" applyNumberFormat="1" applyFont="1" applyFill="1" applyBorder="1" applyAlignment="1">
      <alignment vertical="top"/>
    </xf>
    <xf numFmtId="0" fontId="9" fillId="3" borderId="1" xfId="0" applyFont="1" applyFill="1" applyBorder="1" applyAlignment="1">
      <alignment horizontal="left" indent="1"/>
    </xf>
    <xf numFmtId="0" fontId="8" fillId="0" borderId="0" xfId="0" applyFont="1" applyFill="1"/>
    <xf numFmtId="0" fontId="9" fillId="3" borderId="1" xfId="0" applyFont="1" applyFill="1" applyBorder="1" applyAlignment="1">
      <alignment horizontal="left" indent="2"/>
    </xf>
    <xf numFmtId="0" fontId="9" fillId="3" borderId="1" xfId="0" applyFont="1" applyFill="1" applyBorder="1" applyAlignment="1">
      <alignment horizontal="left" vertical="top" indent="3"/>
    </xf>
    <xf numFmtId="0" fontId="9" fillId="3" borderId="1" xfId="0" applyFont="1" applyFill="1" applyBorder="1" applyAlignment="1">
      <alignment horizontal="left" indent="3"/>
    </xf>
    <xf numFmtId="0" fontId="9" fillId="3" borderId="1" xfId="0" applyFont="1" applyFill="1" applyBorder="1" applyAlignment="1">
      <alignment horizontal="left" indent="4"/>
    </xf>
    <xf numFmtId="0" fontId="9" fillId="3" borderId="1" xfId="0" applyFont="1" applyFill="1" applyBorder="1" applyAlignment="1">
      <alignment horizontal="left" vertical="top" indent="4"/>
    </xf>
    <xf numFmtId="0" fontId="9" fillId="3" borderId="1" xfId="0" applyFont="1" applyFill="1" applyBorder="1" applyAlignment="1">
      <alignment horizontal="right" vertical="top"/>
    </xf>
    <xf numFmtId="1" fontId="9" fillId="3" borderId="1" xfId="0" applyNumberFormat="1" applyFont="1" applyFill="1" applyBorder="1" applyAlignment="1">
      <alignment horizontal="left" vertical="center" indent="1"/>
    </xf>
    <xf numFmtId="3" fontId="9" fillId="3" borderId="1" xfId="0" applyNumberFormat="1" applyFont="1" applyFill="1" applyBorder="1"/>
    <xf numFmtId="9" fontId="0" fillId="0" borderId="1" xfId="2" applyFont="1" applyFill="1" applyBorder="1"/>
    <xf numFmtId="0" fontId="6" fillId="3" borderId="24" xfId="0" applyFont="1" applyFill="1" applyBorder="1" applyAlignment="1">
      <alignment vertical="top"/>
    </xf>
    <xf numFmtId="0" fontId="6" fillId="3" borderId="24" xfId="0" applyFont="1" applyFill="1" applyBorder="1" applyAlignment="1">
      <alignment horizontal="left" vertical="center" indent="1"/>
    </xf>
    <xf numFmtId="3" fontId="5" fillId="3" borderId="24" xfId="0" applyNumberFormat="1" applyFont="1" applyFill="1" applyBorder="1"/>
    <xf numFmtId="0" fontId="0" fillId="6" borderId="0" xfId="0" applyFill="1"/>
    <xf numFmtId="3" fontId="0" fillId="3" borderId="1" xfId="0" applyNumberFormat="1" applyFill="1" applyBorder="1"/>
    <xf numFmtId="0" fontId="9" fillId="3" borderId="26" xfId="0" applyFont="1" applyFill="1" applyBorder="1" applyAlignment="1">
      <alignment vertical="top"/>
    </xf>
    <xf numFmtId="0" fontId="9" fillId="3" borderId="27" xfId="0" applyFont="1" applyFill="1" applyBorder="1" applyAlignment="1">
      <alignment horizontal="left"/>
    </xf>
    <xf numFmtId="0" fontId="9" fillId="3" borderId="27" xfId="0" applyFont="1" applyFill="1" applyBorder="1" applyAlignment="1">
      <alignment horizontal="left" vertical="center" indent="1"/>
    </xf>
    <xf numFmtId="3" fontId="0" fillId="5" borderId="28" xfId="0" applyNumberFormat="1" applyFill="1" applyBorder="1"/>
    <xf numFmtId="0" fontId="9" fillId="3" borderId="5" xfId="0" applyFont="1" applyFill="1" applyBorder="1" applyAlignment="1">
      <alignment vertical="top"/>
    </xf>
    <xf numFmtId="0" fontId="9" fillId="3" borderId="19" xfId="0" applyFont="1" applyFill="1" applyBorder="1" applyAlignment="1">
      <alignment horizontal="left" indent="1"/>
    </xf>
    <xf numFmtId="0" fontId="9" fillId="3" borderId="19" xfId="0" applyFont="1" applyFill="1" applyBorder="1" applyAlignment="1">
      <alignment horizontal="left" vertical="center" indent="1"/>
    </xf>
    <xf numFmtId="3" fontId="0" fillId="5" borderId="19" xfId="0" applyNumberFormat="1" applyFill="1" applyBorder="1"/>
    <xf numFmtId="0" fontId="10" fillId="12" borderId="1" xfId="0" applyFont="1" applyFill="1" applyBorder="1" applyAlignment="1">
      <alignment horizontal="left" indent="1"/>
    </xf>
    <xf numFmtId="0" fontId="8" fillId="3" borderId="1" xfId="0" applyFont="1" applyFill="1" applyBorder="1" applyAlignment="1">
      <alignment horizontal="left" indent="2"/>
    </xf>
    <xf numFmtId="0" fontId="9" fillId="3" borderId="29" xfId="0" applyFont="1" applyFill="1" applyBorder="1" applyAlignment="1">
      <alignment horizontal="left" vertical="top"/>
    </xf>
    <xf numFmtId="0" fontId="9" fillId="3" borderId="30" xfId="0" applyFont="1" applyFill="1" applyBorder="1" applyAlignment="1">
      <alignment horizontal="left"/>
    </xf>
    <xf numFmtId="0" fontId="9" fillId="3" borderId="30" xfId="0" applyFont="1" applyFill="1" applyBorder="1" applyAlignment="1">
      <alignment horizontal="left" vertical="center" indent="1"/>
    </xf>
    <xf numFmtId="3" fontId="0" fillId="3" borderId="30" xfId="0" applyNumberFormat="1" applyFill="1" applyBorder="1"/>
    <xf numFmtId="0" fontId="9" fillId="3" borderId="19" xfId="0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left"/>
    </xf>
    <xf numFmtId="0" fontId="10" fillId="6" borderId="1" xfId="0" quotePrefix="1" applyFont="1" applyFill="1" applyBorder="1" applyAlignment="1">
      <alignment horizontal="left" indent="1"/>
    </xf>
    <xf numFmtId="0" fontId="9" fillId="6" borderId="1" xfId="0" applyFont="1" applyFill="1" applyBorder="1" applyAlignment="1">
      <alignment horizontal="left" vertical="center" indent="1"/>
    </xf>
    <xf numFmtId="0" fontId="9" fillId="6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 indent="1"/>
    </xf>
    <xf numFmtId="17" fontId="9" fillId="3" borderId="1" xfId="0" applyNumberFormat="1" applyFont="1" applyFill="1" applyBorder="1" applyAlignment="1">
      <alignment horizontal="left" vertical="top"/>
    </xf>
    <xf numFmtId="0" fontId="9" fillId="3" borderId="1" xfId="0" quotePrefix="1" applyFont="1" applyFill="1" applyBorder="1" applyAlignment="1">
      <alignment horizontal="left"/>
    </xf>
    <xf numFmtId="0" fontId="9" fillId="21" borderId="1" xfId="0" applyFont="1" applyFill="1" applyBorder="1" applyAlignment="1">
      <alignment horizontal="left"/>
    </xf>
    <xf numFmtId="0" fontId="9" fillId="21" borderId="1" xfId="0" applyFont="1" applyFill="1" applyBorder="1" applyAlignment="1">
      <alignment horizontal="left" vertical="center" indent="1"/>
    </xf>
    <xf numFmtId="3" fontId="0" fillId="21" borderId="1" xfId="0" applyNumberFormat="1" applyFill="1" applyBorder="1"/>
    <xf numFmtId="0" fontId="9" fillId="0" borderId="0" xfId="0" applyFont="1" applyFill="1" applyAlignment="1">
      <alignment horizontal="left" vertical="center" indent="1"/>
    </xf>
    <xf numFmtId="3" fontId="0" fillId="0" borderId="1" xfId="0" applyNumberFormat="1" applyFill="1" applyBorder="1"/>
    <xf numFmtId="3" fontId="0" fillId="0" borderId="1" xfId="0" applyNumberFormat="1" applyFont="1" applyFill="1" applyBorder="1"/>
    <xf numFmtId="3" fontId="0" fillId="0" borderId="0" xfId="0" applyNumberFormat="1" applyFill="1"/>
    <xf numFmtId="3" fontId="0" fillId="5" borderId="0" xfId="0" applyNumberFormat="1" applyFill="1"/>
    <xf numFmtId="1" fontId="0" fillId="0" borderId="0" xfId="0" applyNumberFormat="1"/>
    <xf numFmtId="0" fontId="0" fillId="6" borderId="1" xfId="0" applyFill="1" applyBorder="1"/>
    <xf numFmtId="0" fontId="8" fillId="12" borderId="1" xfId="0" applyFont="1" applyFill="1" applyBorder="1"/>
    <xf numFmtId="0" fontId="1" fillId="5" borderId="1" xfId="0" applyFont="1" applyFill="1" applyBorder="1"/>
    <xf numFmtId="167" fontId="0" fillId="0" borderId="1" xfId="1" applyNumberFormat="1" applyFont="1" applyFill="1" applyBorder="1"/>
    <xf numFmtId="0" fontId="1" fillId="12" borderId="1" xfId="0" applyFont="1" applyFill="1" applyBorder="1"/>
    <xf numFmtId="0" fontId="8" fillId="12" borderId="2" xfId="0" applyFont="1" applyFill="1" applyBorder="1"/>
    <xf numFmtId="0" fontId="11" fillId="7" borderId="1" xfId="0" applyFont="1" applyFill="1" applyBorder="1" applyAlignment="1">
      <alignment horizontal="left" vertical="top"/>
    </xf>
    <xf numFmtId="0" fontId="11" fillId="9" borderId="1" xfId="0" applyFont="1" applyFill="1" applyBorder="1" applyAlignment="1">
      <alignment horizontal="left" vertical="top"/>
    </xf>
    <xf numFmtId="0" fontId="19" fillId="12" borderId="0" xfId="0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</cellXfs>
  <cellStyles count="4">
    <cellStyle name="Обычный" xfId="0" builtinId="0"/>
    <cellStyle name="Обычный 5" xfId="3"/>
    <cellStyle name="Процентный" xfId="2" builtinId="5"/>
    <cellStyle name="Финансовый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nk%20of%20Russia\finist\&#1048;&#1057;&#1058;%202020%20&#1084;&#1086;&#1076;&#1077;&#1083;&#1100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одержание"/>
      <sheetName val="Output"/>
      <sheetName val="act_int"/>
      <sheetName val="Struct"/>
      <sheetName val="FMod"/>
      <sheetName val="ParamD"/>
      <sheetName val="ParamF"/>
      <sheetName val="Portf"/>
      <sheetName val="T711"/>
      <sheetName val="T_AMC"/>
      <sheetName val="Matrix"/>
      <sheetName val="F135_!"/>
      <sheetName val="F135"/>
      <sheetName val="F101_dep"/>
      <sheetName val="F805_раздел IV-4212"/>
      <sheetName val="BEn"/>
      <sheetName val="B-ing"/>
      <sheetName val="T135"/>
      <sheetName val="New_calc_T135"/>
      <sheetName val="F101"/>
      <sheetName val="F102"/>
      <sheetName val="T303"/>
      <sheetName val="F634"/>
      <sheetName val="T808"/>
      <sheetName val="F127"/>
      <sheetName val="S_заглушка"/>
      <sheetName val="CrEn"/>
      <sheetName val="Cr_res_r"/>
      <sheetName val="Cr_res_c"/>
      <sheetName val="Cr_low_r"/>
      <sheetName val="Cr_low_c"/>
      <sheetName val="Cr_large_r"/>
      <sheetName val="Cr_large_c"/>
      <sheetName val="Cr_mid_r"/>
      <sheetName val="Cr_mid_c"/>
      <sheetName val="Cr_sl_construct_r"/>
      <sheetName val="Cr_sl_construct_c"/>
      <sheetName val="Cr_sl_other_r"/>
      <sheetName val="Cr_sl_other_c"/>
      <sheetName val="Cr_mort_r"/>
      <sheetName val="Cr_mort_c"/>
      <sheetName val="Cr_auto_r"/>
      <sheetName val="Cr_auto_c"/>
      <sheetName val="Cr_card_r"/>
      <sheetName val="Cr_card_c"/>
      <sheetName val="Cr_consume_r"/>
      <sheetName val="Cr_consume_c"/>
      <sheetName val="D_gov_r"/>
      <sheetName val="D_gov_c"/>
      <sheetName val="D_resid_r"/>
      <sheetName val="D_resid_c"/>
      <sheetName val="D_foreign_r"/>
      <sheetName val="D_foreign_c"/>
      <sheetName val="D_ind_r"/>
      <sheetName val="D_ind_c"/>
      <sheetName val="Cr_micro_c"/>
      <sheetName val="Cr_micro_r"/>
      <sheetName val="B_PL_gov_r"/>
      <sheetName val="B_PL_gov_c"/>
      <sheetName val="B_PL_corp_r"/>
      <sheetName val="B_PL_corp_c"/>
      <sheetName val="B_PL_foreign_r"/>
      <sheetName val="B_PL_foreign_c"/>
      <sheetName val="B_OCI_gov_r"/>
      <sheetName val="B_OCI_gov_c"/>
      <sheetName val="B_OCI_corp_r"/>
      <sheetName val="B_OCI_corp_c"/>
      <sheetName val="B_OCI_foreign_r"/>
      <sheetName val="B_OCI_foreign_c"/>
      <sheetName val="B_AMC_gov_r"/>
      <sheetName val="B_AMC_gov_c"/>
      <sheetName val="B_AMC_corp_r"/>
      <sheetName val="B_AMC_corp_c"/>
      <sheetName val="B_AMC_foreign_r"/>
      <sheetName val="B_AMC_foreign_c"/>
    </sheetNames>
    <sheetDataSet>
      <sheetData sheetId="0"/>
      <sheetData sheetId="1"/>
      <sheetData sheetId="2"/>
      <sheetData sheetId="3">
        <row r="1">
          <cell r="C1" t="str">
            <v>Name</v>
          </cell>
          <cell r="D1" t="str">
            <v>Наименование</v>
          </cell>
          <cell r="E1" t="str">
            <v>Источник</v>
          </cell>
          <cell r="F1" t="str">
            <v>Формула расчета на прогнозные периоды</v>
          </cell>
          <cell r="G1" t="str">
            <v>RWA_C</v>
          </cell>
        </row>
        <row r="2">
          <cell r="C2" t="str">
            <v>Assets_total</v>
          </cell>
          <cell r="D2" t="str">
            <v>Активы всего</v>
          </cell>
          <cell r="E2" t="str">
            <v>Расчет</v>
          </cell>
          <cell r="F2" t="str">
            <v>SUM по иерархии</v>
          </cell>
        </row>
        <row r="3">
          <cell r="C3" t="str">
            <v>Liq_assets</v>
          </cell>
          <cell r="D3" t="str">
            <v>Высоколиквидные активы</v>
          </cell>
          <cell r="E3" t="str">
            <v>Расчет</v>
          </cell>
          <cell r="F3" t="str">
            <v>SUM по иерархии</v>
          </cell>
        </row>
        <row r="4">
          <cell r="C4" t="str">
            <v>Cash</v>
          </cell>
          <cell r="D4" t="str">
            <v>Денежные средства</v>
          </cell>
          <cell r="E4" t="str">
            <v>Расчет</v>
          </cell>
          <cell r="F4" t="str">
            <v>SUM по иерархии</v>
          </cell>
        </row>
        <row r="5">
          <cell r="C5" t="str">
            <v>Cash_rub</v>
          </cell>
          <cell r="D5" t="str">
            <v>Денежные средства в рублях</v>
          </cell>
          <cell r="E5" t="str">
            <v xml:space="preserve"> + ParamD</v>
          </cell>
          <cell r="F5" t="str">
            <v>Cash_rub[T-1]*Cash_rub_growth[T]</v>
          </cell>
          <cell r="G5">
            <v>1</v>
          </cell>
        </row>
        <row r="6">
          <cell r="C6" t="str">
            <v>Cash_cur</v>
          </cell>
          <cell r="D6" t="str">
            <v>Денежные средства в валюте</v>
          </cell>
          <cell r="E6" t="str">
            <v xml:space="preserve"> + ParamD</v>
          </cell>
          <cell r="F6" t="str">
            <v>Cash_cur[T-1]*Cash_cur_growth[T]*Exch_Rate[T]</v>
          </cell>
          <cell r="G6">
            <v>1</v>
          </cell>
        </row>
        <row r="7">
          <cell r="C7" t="str">
            <v>Bal_cash_rub</v>
          </cell>
          <cell r="D7" t="str">
            <v>Балансировщик ДС в рублях</v>
          </cell>
          <cell r="E7" t="str">
            <v>B-ing</v>
          </cell>
          <cell r="F7" t="str">
            <v>Bal_cash_rub</v>
          </cell>
          <cell r="G7">
            <v>1</v>
          </cell>
        </row>
        <row r="8">
          <cell r="C8" t="str">
            <v>Bal_cash_cur</v>
          </cell>
          <cell r="D8" t="str">
            <v>Балансировщик ДС в валюте</v>
          </cell>
          <cell r="E8" t="str">
            <v>B-ing</v>
          </cell>
          <cell r="F8" t="str">
            <v>Bal_cash_cur</v>
          </cell>
          <cell r="G8">
            <v>1</v>
          </cell>
        </row>
        <row r="9">
          <cell r="C9" t="str">
            <v>CBR_lending</v>
          </cell>
          <cell r="D9" t="str">
            <v>Корр.счет и депозиты в Банке России</v>
          </cell>
          <cell r="E9" t="str">
            <v>Расчет</v>
          </cell>
          <cell r="F9" t="str">
            <v>SUM по иерархии</v>
          </cell>
        </row>
        <row r="10">
          <cell r="C10" t="str">
            <v>CBR_lending_rub</v>
          </cell>
          <cell r="D10" t="str">
            <v>Корр.счет и депозиты в Банке России в рублях</v>
          </cell>
          <cell r="E10" t="str">
            <v xml:space="preserve"> + ParamD</v>
          </cell>
          <cell r="F10" t="str">
            <v>CBR_lending_rub[T-1]*CBR_lending_rub_growth[T]</v>
          </cell>
          <cell r="G10">
            <v>1</v>
          </cell>
        </row>
        <row r="11">
          <cell r="C11" t="str">
            <v>CBR_lending_cur</v>
          </cell>
          <cell r="D11" t="str">
            <v>Корр.счет и депозиты в Банке России в валюте</v>
          </cell>
          <cell r="E11" t="str">
            <v xml:space="preserve"> + ParamD</v>
          </cell>
          <cell r="F11" t="str">
            <v>CBR_lending_cur[T-1]*CBR_lending_cur_growth[T]*Exch_Rate[T]</v>
          </cell>
          <cell r="G11">
            <v>1</v>
          </cell>
        </row>
        <row r="12">
          <cell r="C12" t="str">
            <v>Bal_CBR_lending_rub</v>
          </cell>
          <cell r="D12" t="str">
            <v>Балансировщик средства в Банке России в рублях</v>
          </cell>
          <cell r="E12" t="str">
            <v>B-ing</v>
          </cell>
          <cell r="F12" t="str">
            <v>Bal_CBR_lending_rub</v>
          </cell>
          <cell r="G12">
            <v>1</v>
          </cell>
        </row>
        <row r="13">
          <cell r="C13" t="str">
            <v>Bal_CBR_lending_cur</v>
          </cell>
          <cell r="D13" t="str">
            <v>Балансировщик средства в Банке России в валюте</v>
          </cell>
          <cell r="E13" t="str">
            <v>B-ing</v>
          </cell>
          <cell r="F13" t="str">
            <v>Bal_CBR_lending_cur</v>
          </cell>
          <cell r="G13">
            <v>1</v>
          </cell>
        </row>
        <row r="14">
          <cell r="C14" t="str">
            <v>Nostro</v>
          </cell>
          <cell r="D14" t="str">
            <v>Корр.счета НОСТРО, средства в расчетах и на бирже</v>
          </cell>
          <cell r="E14" t="str">
            <v>Расчет</v>
          </cell>
          <cell r="F14" t="str">
            <v>SUM по иерархии</v>
          </cell>
        </row>
        <row r="15">
          <cell r="C15" t="str">
            <v>Nostro_rub</v>
          </cell>
          <cell r="D15" t="str">
            <v>Корр.счета НОСТРО, средства в расчетах и на бирже в рублях</v>
          </cell>
          <cell r="E15" t="str">
            <v xml:space="preserve"> + ParamD</v>
          </cell>
          <cell r="F15" t="str">
            <v>Nostro_rub[T-1]*Nostro_rub_growth[T]</v>
          </cell>
          <cell r="G15">
            <v>1</v>
          </cell>
        </row>
        <row r="16">
          <cell r="C16" t="str">
            <v>Nostro_cur</v>
          </cell>
          <cell r="D16" t="str">
            <v>Корр.счета НОСТРО, средства в расчетах и на бирже в валюте</v>
          </cell>
          <cell r="E16" t="str">
            <v xml:space="preserve"> + ParamD</v>
          </cell>
          <cell r="F16" t="str">
            <v>Nostro_cur[T-1]*Nostro_rub_growth[T]*Exch_Rate[T]</v>
          </cell>
          <cell r="G16">
            <v>1</v>
          </cell>
        </row>
        <row r="17">
          <cell r="C17" t="str">
            <v>Bal_nostro_rub</v>
          </cell>
          <cell r="D17" t="str">
            <v>Балансировщик НОСТРО в рублях</v>
          </cell>
          <cell r="E17" t="str">
            <v>B-ing</v>
          </cell>
          <cell r="F17" t="str">
            <v>Bal_nostro_rub</v>
          </cell>
          <cell r="G17">
            <v>1</v>
          </cell>
        </row>
        <row r="18">
          <cell r="C18" t="str">
            <v>Bal_nostro_cur</v>
          </cell>
          <cell r="D18" t="str">
            <v>Балансировщик НОСТРО в валюте</v>
          </cell>
          <cell r="E18" t="str">
            <v>B-ing</v>
          </cell>
          <cell r="F18" t="str">
            <v>Bal_nostro_cur</v>
          </cell>
          <cell r="G18">
            <v>1</v>
          </cell>
        </row>
        <row r="19">
          <cell r="C19" t="str">
            <v>Bank_loan</v>
          </cell>
          <cell r="D19" t="str">
            <v>МБК предоставленные</v>
          </cell>
          <cell r="E19" t="str">
            <v>Расчет</v>
          </cell>
          <cell r="F19" t="str">
            <v>SUM по иерархии</v>
          </cell>
        </row>
        <row r="20">
          <cell r="C20" t="str">
            <v>Bank_loan_rub</v>
          </cell>
          <cell r="D20" t="str">
            <v>МБК предоставленные в рублях</v>
          </cell>
          <cell r="E20" t="str">
            <v xml:space="preserve"> + ParamD</v>
          </cell>
          <cell r="F20" t="str">
            <v>Bank_loan_rub[T-1]*Bank_loan_rub_growth[T]</v>
          </cell>
          <cell r="G20">
            <v>2</v>
          </cell>
        </row>
        <row r="21">
          <cell r="C21" t="str">
            <v>Bank_loan_cur</v>
          </cell>
          <cell r="D21" t="str">
            <v xml:space="preserve">МБК предоставленные в валюте </v>
          </cell>
          <cell r="E21" t="str">
            <v xml:space="preserve"> + ParamD</v>
          </cell>
          <cell r="F21" t="str">
            <v>Bank_loan_cur[T-1]*Bank_loan_cur_growth[T]*Exch_Rate[T]</v>
          </cell>
          <cell r="G21">
            <v>2</v>
          </cell>
        </row>
        <row r="22">
          <cell r="C22" t="str">
            <v>Bal_bank_loan_rub</v>
          </cell>
          <cell r="D22" t="str">
            <v>Балансировщик МБК предоставленные в рублях</v>
          </cell>
          <cell r="E22" t="str">
            <v>B-ing</v>
          </cell>
          <cell r="F22" t="str">
            <v>Bal_bank_loan_rub</v>
          </cell>
          <cell r="G22">
            <v>2</v>
          </cell>
        </row>
        <row r="23">
          <cell r="C23" t="str">
            <v>Bal_bank_loan_cur</v>
          </cell>
          <cell r="D23" t="str">
            <v xml:space="preserve">Балансировщик МБК предоставленные в валюте </v>
          </cell>
          <cell r="E23" t="str">
            <v>B-ing</v>
          </cell>
          <cell r="F23" t="str">
            <v>Bal_bank_loan_cur</v>
          </cell>
          <cell r="G23">
            <v>2</v>
          </cell>
        </row>
        <row r="24">
          <cell r="C24" t="str">
            <v>Bank_loan_prov</v>
          </cell>
          <cell r="D24" t="str">
            <v>Резервы по МБК и ВЛА</v>
          </cell>
          <cell r="E24" t="str">
            <v xml:space="preserve"> + ParamD</v>
          </cell>
          <cell r="F24" t="str">
            <v>Bank_loan_prov[T-1]+Bank_loan_prov_ch[T]</v>
          </cell>
          <cell r="G24">
            <v>0</v>
          </cell>
        </row>
        <row r="25">
          <cell r="C25" t="str">
            <v>Bonds</v>
          </cell>
          <cell r="D25" t="str">
            <v>Долговые ценные бумаги - ВСЕГО</v>
          </cell>
          <cell r="E25" t="str">
            <v>Расчет</v>
          </cell>
          <cell r="F25" t="str">
            <v>SUM по иерархии</v>
          </cell>
        </row>
        <row r="26">
          <cell r="C26" t="str">
            <v>Bonds_gov</v>
          </cell>
          <cell r="D26" t="str">
            <v>Российские гос. облигации</v>
          </cell>
          <cell r="E26" t="str">
            <v>Расчет</v>
          </cell>
          <cell r="F26" t="str">
            <v>SUM a) по иерархии</v>
          </cell>
        </row>
        <row r="27">
          <cell r="C27" t="str">
            <v>Bonds_corp</v>
          </cell>
          <cell r="D27" t="str">
            <v>Российские корп. долговые</v>
          </cell>
          <cell r="E27" t="str">
            <v>Расчет</v>
          </cell>
          <cell r="F27" t="str">
            <v>SUM b) по иерархии</v>
          </cell>
        </row>
        <row r="28">
          <cell r="C28" t="str">
            <v>Bonds_foreign</v>
          </cell>
          <cell r="D28" t="str">
            <v>Иностранные долговые</v>
          </cell>
          <cell r="E28" t="str">
            <v>Расчет</v>
          </cell>
          <cell r="F28" t="str">
            <v>SUM c) по иерархии</v>
          </cell>
        </row>
        <row r="29">
          <cell r="C29" t="str">
            <v>Bonds_prov</v>
          </cell>
          <cell r="D29" t="str">
            <v>Резервы</v>
          </cell>
          <cell r="E29" t="str">
            <v>Расчет</v>
          </cell>
          <cell r="F29" t="str">
            <v>SUM d) по иерархии</v>
          </cell>
        </row>
        <row r="30">
          <cell r="C30" t="str">
            <v>Bonds_FVPL</v>
          </cell>
          <cell r="D30" t="str">
            <v>Облигации - учет по СС на ОПУ</v>
          </cell>
          <cell r="E30" t="str">
            <v>Расчет</v>
          </cell>
          <cell r="F30" t="str">
            <v>SUM по иерархии</v>
          </cell>
        </row>
        <row r="31">
          <cell r="C31" t="str">
            <v>Bonds_FVPL_gov_rub</v>
          </cell>
          <cell r="D31" t="str">
            <v>Российские гос. облигации</v>
          </cell>
          <cell r="E31" t="str">
            <v xml:space="preserve"> T711</v>
          </cell>
          <cell r="G31">
            <v>3</v>
          </cell>
        </row>
        <row r="32">
          <cell r="C32" t="str">
            <v>Bonds_FVPL_gov_cur</v>
          </cell>
          <cell r="G32">
            <v>3</v>
          </cell>
        </row>
        <row r="33">
          <cell r="C33" t="str">
            <v>Bonds_FVPL_corp_rub</v>
          </cell>
          <cell r="D33" t="str">
            <v xml:space="preserve">Российские корп. облигации </v>
          </cell>
          <cell r="G33">
            <v>3</v>
          </cell>
        </row>
        <row r="34">
          <cell r="C34" t="str">
            <v>Bonds_FVPL_corp_cur</v>
          </cell>
          <cell r="G34">
            <v>3</v>
          </cell>
        </row>
        <row r="35">
          <cell r="C35" t="str">
            <v>Bonds_FVPL_foreign_rub</v>
          </cell>
          <cell r="D35" t="str">
            <v>Иностранные долговые</v>
          </cell>
          <cell r="G35">
            <v>3</v>
          </cell>
        </row>
        <row r="36">
          <cell r="C36" t="str">
            <v>Bonds_FVPL_foreign_cur</v>
          </cell>
          <cell r="G36">
            <v>3</v>
          </cell>
        </row>
        <row r="37">
          <cell r="C37" t="str">
            <v>Bonds_FVOCI</v>
          </cell>
          <cell r="D37" t="str">
            <v>Облигации - учет по СС на ПСД</v>
          </cell>
          <cell r="E37" t="str">
            <v>Расчет</v>
          </cell>
          <cell r="F37" t="str">
            <v>SUM по иерархии</v>
          </cell>
        </row>
        <row r="38">
          <cell r="C38" t="str">
            <v>Bonds_FVOCI_gov_rub</v>
          </cell>
          <cell r="D38" t="str">
            <v>Российские гос. облигации</v>
          </cell>
          <cell r="E38" t="str">
            <v xml:space="preserve"> T711</v>
          </cell>
          <cell r="G38">
            <v>3</v>
          </cell>
        </row>
        <row r="39">
          <cell r="C39" t="str">
            <v>Bonds_FVOCI_gov_cur</v>
          </cell>
          <cell r="G39">
            <v>3</v>
          </cell>
        </row>
        <row r="40">
          <cell r="C40" t="str">
            <v>Bonds_FVOCI_corp_rub</v>
          </cell>
          <cell r="D40" t="str">
            <v>Российские корп. долговые</v>
          </cell>
          <cell r="G40">
            <v>3</v>
          </cell>
        </row>
        <row r="41">
          <cell r="C41" t="str">
            <v>Bonds_FVOCI_corp_cur</v>
          </cell>
          <cell r="G41">
            <v>3</v>
          </cell>
        </row>
        <row r="42">
          <cell r="C42" t="str">
            <v>Bonds_FVOCI_foreign_rub</v>
          </cell>
          <cell r="D42" t="str">
            <v>Иностранные долговые</v>
          </cell>
          <cell r="G42">
            <v>3</v>
          </cell>
        </row>
        <row r="43">
          <cell r="C43" t="str">
            <v>Bonds_FVOCI_foreign_cur</v>
          </cell>
          <cell r="G43">
            <v>3</v>
          </cell>
        </row>
        <row r="44">
          <cell r="C44" t="str">
            <v>Bonds_FVOCI_prov</v>
          </cell>
          <cell r="D44" t="str">
            <v>Резервы</v>
          </cell>
          <cell r="G44">
            <v>0</v>
          </cell>
        </row>
        <row r="45">
          <cell r="C45" t="str">
            <v>Bonds_AMC</v>
          </cell>
          <cell r="D45" t="str">
            <v>Облигации - учет по АС</v>
          </cell>
          <cell r="E45" t="str">
            <v>Расчет</v>
          </cell>
          <cell r="F45" t="str">
            <v>SUM по иерархии</v>
          </cell>
        </row>
        <row r="46">
          <cell r="C46" t="str">
            <v>Bonds_AMC_gov_rub</v>
          </cell>
          <cell r="D46" t="str">
            <v>Российские гос. облигации</v>
          </cell>
          <cell r="E46" t="str">
            <v xml:space="preserve"> T711</v>
          </cell>
          <cell r="G46">
            <v>3</v>
          </cell>
        </row>
        <row r="47">
          <cell r="C47" t="str">
            <v>Bonds_AMC_gov_cur</v>
          </cell>
          <cell r="G47">
            <v>3</v>
          </cell>
        </row>
        <row r="48">
          <cell r="C48" t="str">
            <v>Bonds_AMC_corp_rub</v>
          </cell>
          <cell r="D48" t="str">
            <v>Российские корп. долговые</v>
          </cell>
          <cell r="G48">
            <v>3</v>
          </cell>
        </row>
        <row r="49">
          <cell r="C49" t="str">
            <v>Bonds_AMC_corp_cur</v>
          </cell>
          <cell r="G49">
            <v>3</v>
          </cell>
        </row>
        <row r="50">
          <cell r="C50" t="str">
            <v>Bonds_AMC_foreign_rub</v>
          </cell>
          <cell r="D50" t="str">
            <v>Иностранные долговые</v>
          </cell>
          <cell r="G50">
            <v>3</v>
          </cell>
        </row>
        <row r="51">
          <cell r="C51" t="str">
            <v>Bonds_AMC_foreign_cur</v>
          </cell>
          <cell r="G51">
            <v>3</v>
          </cell>
        </row>
        <row r="52">
          <cell r="C52" t="str">
            <v>Bonds_AMC_prov</v>
          </cell>
          <cell r="D52" t="str">
            <v>Резервы</v>
          </cell>
          <cell r="G52">
            <v>0</v>
          </cell>
        </row>
        <row r="53">
          <cell r="C53" t="str">
            <v>C_loan_total</v>
          </cell>
          <cell r="D53" t="str">
            <v>Кредиты ЮЛ - ВСЕГО</v>
          </cell>
          <cell r="E53" t="str">
            <v>Расчет</v>
          </cell>
          <cell r="F53" t="str">
            <v>SUM по иерархии</v>
          </cell>
        </row>
        <row r="54">
          <cell r="C54" t="str">
            <v>C_loan_total_good_portf</v>
          </cell>
          <cell r="D54" t="str">
            <v>Работающие кредиты - баланс</v>
          </cell>
          <cell r="E54" t="str">
            <v>Расчет</v>
          </cell>
          <cell r="F54" t="str">
            <v>SUM a) по иерархии</v>
          </cell>
        </row>
        <row r="55">
          <cell r="C55" t="str">
            <v>C_loan_total_good_off</v>
          </cell>
          <cell r="D55" t="str">
            <v>Работающие кредиты - НКЛ</v>
          </cell>
          <cell r="E55" t="str">
            <v>Расчет</v>
          </cell>
          <cell r="F55" t="str">
            <v>SUM b) по иерархии</v>
          </cell>
        </row>
        <row r="56">
          <cell r="C56" t="str">
            <v>C_loan_total_good_prov</v>
          </cell>
          <cell r="D56" t="str">
            <v>Резервы по работающим кредитам</v>
          </cell>
          <cell r="E56" t="str">
            <v>Расчет</v>
          </cell>
          <cell r="F56" t="str">
            <v>SUM c) по иерархии</v>
          </cell>
        </row>
        <row r="57">
          <cell r="C57" t="str">
            <v>C_loan_total_npl_portf</v>
          </cell>
          <cell r="D57" t="str">
            <v>Неработающие кредиты</v>
          </cell>
          <cell r="E57" t="str">
            <v>Расчет</v>
          </cell>
          <cell r="F57" t="str">
            <v>SUM d) по иерархии</v>
          </cell>
        </row>
        <row r="58">
          <cell r="C58" t="str">
            <v>C_loan_total_npl_prov</v>
          </cell>
          <cell r="D58" t="str">
            <v>Резервы по неработающим кредитам</v>
          </cell>
          <cell r="E58" t="str">
            <v>Расчет</v>
          </cell>
          <cell r="F58" t="str">
            <v>SUM e) по иерархии</v>
          </cell>
        </row>
        <row r="59">
          <cell r="C59" t="str">
            <v>C_loan_low</v>
          </cell>
          <cell r="D59" t="str">
            <v>Кредиты ЮЛ - низкорисковые</v>
          </cell>
          <cell r="E59" t="str">
            <v>Расчет</v>
          </cell>
          <cell r="F59" t="str">
            <v>SUM по иерархии</v>
          </cell>
        </row>
        <row r="60">
          <cell r="C60" t="str">
            <v>C_loan_low_good_portf</v>
          </cell>
          <cell r="D60" t="str">
            <v>Работающие кредиты - баланс</v>
          </cell>
          <cell r="E60" t="str">
            <v>C1</v>
          </cell>
          <cell r="G60">
            <v>7</v>
          </cell>
        </row>
        <row r="61">
          <cell r="C61" t="str">
            <v>C_loan_low_good_off</v>
          </cell>
          <cell r="D61" t="str">
            <v>Работающие кредиты - НКЛ</v>
          </cell>
          <cell r="G61">
            <v>0</v>
          </cell>
        </row>
        <row r="62">
          <cell r="C62" t="str">
            <v>C_loan_low_good_prov</v>
          </cell>
          <cell r="D62" t="str">
            <v>Резервы по работающим кредитам</v>
          </cell>
          <cell r="G62">
            <v>0</v>
          </cell>
        </row>
        <row r="63">
          <cell r="C63" t="str">
            <v>C_loan_low_npl_portf</v>
          </cell>
          <cell r="D63" t="str">
            <v>Неработающие кредиты</v>
          </cell>
          <cell r="G63">
            <v>7</v>
          </cell>
        </row>
        <row r="64">
          <cell r="C64" t="str">
            <v>C_loan_low_npl_prov</v>
          </cell>
          <cell r="D64" t="str">
            <v>Резервы по неработающим кредитам</v>
          </cell>
          <cell r="G64">
            <v>0</v>
          </cell>
        </row>
        <row r="65">
          <cell r="C65" t="str">
            <v>C_loan_large</v>
          </cell>
          <cell r="D65" t="str">
            <v>Кредиты ЮЛ - крупный бизнес</v>
          </cell>
          <cell r="E65" t="str">
            <v>Расчет</v>
          </cell>
          <cell r="F65" t="str">
            <v>SUM по иерархии</v>
          </cell>
        </row>
        <row r="66">
          <cell r="C66" t="str">
            <v>C_loan_large_good_portf</v>
          </cell>
          <cell r="D66" t="str">
            <v>Работающие кредиты - баланс</v>
          </cell>
          <cell r="E66" t="str">
            <v>C1</v>
          </cell>
          <cell r="G66">
            <v>7</v>
          </cell>
        </row>
        <row r="67">
          <cell r="C67" t="str">
            <v>C_loan_large_good_off</v>
          </cell>
          <cell r="D67" t="str">
            <v>Работающие кредиты - НКЛ</v>
          </cell>
          <cell r="G67">
            <v>0</v>
          </cell>
        </row>
        <row r="68">
          <cell r="C68" t="str">
            <v>C_loan_large_good_prov</v>
          </cell>
          <cell r="D68" t="str">
            <v>Резервы по работающим кредитам</v>
          </cell>
          <cell r="G68">
            <v>0</v>
          </cell>
        </row>
        <row r="69">
          <cell r="C69" t="str">
            <v>C_loan_large_npl_portf</v>
          </cell>
          <cell r="D69" t="str">
            <v>Неработающие кредиты</v>
          </cell>
          <cell r="G69">
            <v>7</v>
          </cell>
        </row>
        <row r="70">
          <cell r="C70" t="str">
            <v>C_loan_large_npl_prov</v>
          </cell>
          <cell r="D70" t="str">
            <v>Резервы по неработающим кредитам</v>
          </cell>
          <cell r="G70">
            <v>0</v>
          </cell>
        </row>
        <row r="71">
          <cell r="C71" t="str">
            <v>C_loan_mid</v>
          </cell>
          <cell r="D71" t="str">
            <v>Кредиты ЮЛ - средний и малый бизнес</v>
          </cell>
          <cell r="E71" t="str">
            <v>Расчет</v>
          </cell>
          <cell r="F71" t="str">
            <v>SUM по иерархии</v>
          </cell>
        </row>
        <row r="72">
          <cell r="C72" t="str">
            <v>C_loan_mid_good_portf</v>
          </cell>
          <cell r="D72" t="str">
            <v>Работающие кредиты - баланс</v>
          </cell>
          <cell r="E72" t="str">
            <v>C1</v>
          </cell>
          <cell r="G72">
            <v>7</v>
          </cell>
        </row>
        <row r="73">
          <cell r="C73" t="str">
            <v>C_loan_mid_good_off</v>
          </cell>
          <cell r="D73" t="str">
            <v>Работающие кредиты - НКЛ</v>
          </cell>
          <cell r="G73">
            <v>0</v>
          </cell>
        </row>
        <row r="74">
          <cell r="C74" t="str">
            <v>C_loan_mid_good_prov</v>
          </cell>
          <cell r="D74" t="str">
            <v>Резервы по работающим кредитам</v>
          </cell>
          <cell r="G74">
            <v>0</v>
          </cell>
        </row>
        <row r="75">
          <cell r="C75" t="str">
            <v>C_loan_mid_npl_portf</v>
          </cell>
          <cell r="D75" t="str">
            <v>Неработающие кредиты</v>
          </cell>
          <cell r="G75">
            <v>7</v>
          </cell>
        </row>
        <row r="76">
          <cell r="C76" t="str">
            <v>C_loan_mid_npl_prov</v>
          </cell>
          <cell r="D76" t="str">
            <v>Резервы по неработающим кредитам</v>
          </cell>
          <cell r="G76">
            <v>0</v>
          </cell>
        </row>
        <row r="77">
          <cell r="C77" t="str">
            <v>C_loan_micro</v>
          </cell>
          <cell r="D77" t="str">
            <v>Кредиты ЮЛ - микро бизнес</v>
          </cell>
          <cell r="E77" t="str">
            <v>Расчет</v>
          </cell>
          <cell r="F77" t="str">
            <v>SUM по иерархии</v>
          </cell>
        </row>
        <row r="78">
          <cell r="C78" t="str">
            <v>C_loan_micro_good_portf</v>
          </cell>
          <cell r="D78" t="str">
            <v>Работающие кредиты - баланс</v>
          </cell>
          <cell r="E78" t="str">
            <v>C1</v>
          </cell>
          <cell r="G78">
            <v>7</v>
          </cell>
        </row>
        <row r="79">
          <cell r="C79" t="str">
            <v>C_loan_micro_good_off</v>
          </cell>
          <cell r="D79" t="str">
            <v>Работающие кредиты - НКЛ</v>
          </cell>
          <cell r="G79">
            <v>0</v>
          </cell>
        </row>
        <row r="80">
          <cell r="C80" t="str">
            <v>C_loan_micro_good_prov</v>
          </cell>
          <cell r="D80" t="str">
            <v>Резервы по работающим кредитам</v>
          </cell>
          <cell r="G80">
            <v>0</v>
          </cell>
        </row>
        <row r="81">
          <cell r="C81" t="str">
            <v>C_loan_micro_npl_portf</v>
          </cell>
          <cell r="D81" t="str">
            <v>Неработающие кредиты</v>
          </cell>
          <cell r="G81">
            <v>7</v>
          </cell>
        </row>
        <row r="82">
          <cell r="C82" t="str">
            <v>C_loan_micro_npl_prov</v>
          </cell>
          <cell r="D82" t="str">
            <v>Резервы по неработающим кредитам</v>
          </cell>
          <cell r="G82">
            <v>0</v>
          </cell>
        </row>
        <row r="83">
          <cell r="C83" t="str">
            <v>C_loan_sl_construct</v>
          </cell>
          <cell r="D83" t="str">
            <v>Финансирование строительства жилья</v>
          </cell>
          <cell r="E83" t="str">
            <v>Расчет</v>
          </cell>
          <cell r="F83" t="str">
            <v>SUM по иерархии</v>
          </cell>
        </row>
        <row r="84">
          <cell r="C84" t="str">
            <v>C_loan_sl_construct_good_portf</v>
          </cell>
          <cell r="D84" t="str">
            <v>Работающие кредиты - баланс</v>
          </cell>
          <cell r="E84" t="str">
            <v>C1</v>
          </cell>
          <cell r="G84">
            <v>7</v>
          </cell>
        </row>
        <row r="85">
          <cell r="C85" t="str">
            <v>C_loan_sl_construct_good_off</v>
          </cell>
          <cell r="D85" t="str">
            <v>Работающие кредиты - НКЛ</v>
          </cell>
          <cell r="G85">
            <v>0</v>
          </cell>
        </row>
        <row r="86">
          <cell r="C86" t="str">
            <v>C_loan_sl_construct_good_prov</v>
          </cell>
          <cell r="D86" t="str">
            <v>Резервы по работающим кредитам</v>
          </cell>
          <cell r="G86">
            <v>0</v>
          </cell>
        </row>
        <row r="87">
          <cell r="C87" t="str">
            <v>C_loan_sl_construct_npl_portf</v>
          </cell>
          <cell r="D87" t="str">
            <v>Неработающие кредиты</v>
          </cell>
          <cell r="G87">
            <v>7</v>
          </cell>
        </row>
        <row r="88">
          <cell r="C88" t="str">
            <v>C_loan_sl_construct_npl_prov</v>
          </cell>
          <cell r="D88" t="str">
            <v>Резервы по неработающим кредитам</v>
          </cell>
          <cell r="G88">
            <v>0</v>
          </cell>
        </row>
        <row r="89">
          <cell r="C89" t="str">
            <v>C_loan_sl_other</v>
          </cell>
          <cell r="D89" t="str">
            <v>Прочие специализированные кредиты</v>
          </cell>
          <cell r="E89" t="str">
            <v>Расчет</v>
          </cell>
          <cell r="F89" t="str">
            <v>SUM по иерархии</v>
          </cell>
        </row>
        <row r="90">
          <cell r="C90" t="str">
            <v>C_loan_sl_other_good_portf</v>
          </cell>
          <cell r="D90" t="str">
            <v>Работающие кредиты - баланс</v>
          </cell>
          <cell r="E90" t="str">
            <v>C1</v>
          </cell>
          <cell r="G90">
            <v>7</v>
          </cell>
        </row>
        <row r="91">
          <cell r="C91" t="str">
            <v>C_loan_sl_other_good_off</v>
          </cell>
          <cell r="D91" t="str">
            <v>Работающие кредиты - НКЛ</v>
          </cell>
          <cell r="G91">
            <v>0</v>
          </cell>
        </row>
        <row r="92">
          <cell r="C92" t="str">
            <v>C_loan_sl_other_good_prov</v>
          </cell>
          <cell r="D92" t="str">
            <v>Резервы по работающим кредитам</v>
          </cell>
          <cell r="G92">
            <v>0</v>
          </cell>
        </row>
        <row r="93">
          <cell r="C93" t="str">
            <v>C_loan_sl_other_npl_portf</v>
          </cell>
          <cell r="D93" t="str">
            <v>Неработающие кредиты</v>
          </cell>
          <cell r="G93">
            <v>7</v>
          </cell>
        </row>
        <row r="94">
          <cell r="C94" t="str">
            <v>C_loan_sl_other_npl_prov</v>
          </cell>
          <cell r="D94" t="str">
            <v>Резервы по неработающим кредитам</v>
          </cell>
          <cell r="G94">
            <v>0</v>
          </cell>
        </row>
        <row r="95">
          <cell r="C95" t="str">
            <v>C_loan_legacy</v>
          </cell>
          <cell r="D95" t="str">
            <v>Кредиты ЮЛ - спецпортфель</v>
          </cell>
          <cell r="E95" t="str">
            <v>Расчет</v>
          </cell>
          <cell r="F95" t="str">
            <v>SUM по иерархии</v>
          </cell>
        </row>
        <row r="96">
          <cell r="C96" t="str">
            <v>C_loan_legacy_good_portf</v>
          </cell>
          <cell r="D96" t="str">
            <v>Работающие кредиты - баланс</v>
          </cell>
          <cell r="E96" t="str">
            <v>C1</v>
          </cell>
          <cell r="G96">
            <v>7</v>
          </cell>
        </row>
        <row r="97">
          <cell r="C97" t="str">
            <v>C_loan_legacy_good_off</v>
          </cell>
          <cell r="D97" t="str">
            <v>Работающие кредиты - НКЛ</v>
          </cell>
          <cell r="G97">
            <v>0</v>
          </cell>
        </row>
        <row r="98">
          <cell r="C98" t="str">
            <v>C_loan_legacy_good_prov</v>
          </cell>
          <cell r="D98" t="str">
            <v>Резервы по работающим кредитам</v>
          </cell>
          <cell r="G98">
            <v>0</v>
          </cell>
        </row>
        <row r="99">
          <cell r="C99" t="str">
            <v>C_loan_legacy_npl_portf</v>
          </cell>
          <cell r="D99" t="str">
            <v>Неработающие кредиты</v>
          </cell>
          <cell r="G99">
            <v>7</v>
          </cell>
        </row>
        <row r="100">
          <cell r="C100" t="str">
            <v>C_loan_legacy_npl_prov</v>
          </cell>
          <cell r="D100" t="str">
            <v>Резервы по неработающим кредитам</v>
          </cell>
          <cell r="G100">
            <v>0</v>
          </cell>
        </row>
        <row r="101">
          <cell r="C101" t="str">
            <v>C_loan_res</v>
          </cell>
          <cell r="D101" t="str">
            <v>Кредиты ЮЛ - прочие</v>
          </cell>
          <cell r="E101" t="str">
            <v>Расчет</v>
          </cell>
          <cell r="F101" t="str">
            <v>SUM по иерархии</v>
          </cell>
        </row>
        <row r="102">
          <cell r="C102" t="str">
            <v>C_loan_res_good_portf</v>
          </cell>
          <cell r="D102" t="str">
            <v>Работающие кредиты - баланс</v>
          </cell>
          <cell r="E102" t="str">
            <v>C1</v>
          </cell>
          <cell r="G102">
            <v>7</v>
          </cell>
        </row>
        <row r="103">
          <cell r="C103" t="str">
            <v>C_loan_res_good_off</v>
          </cell>
          <cell r="D103" t="str">
            <v>Работающие кредиты - НКЛ</v>
          </cell>
          <cell r="G103">
            <v>0</v>
          </cell>
        </row>
        <row r="104">
          <cell r="C104" t="str">
            <v>C_loan_res_good_prov</v>
          </cell>
          <cell r="D104" t="str">
            <v>Резервы по работающим кредитам</v>
          </cell>
          <cell r="G104">
            <v>0</v>
          </cell>
        </row>
        <row r="105">
          <cell r="C105" t="str">
            <v>C_loan_res_npl_portf</v>
          </cell>
          <cell r="D105" t="str">
            <v>Неработающие кредиты</v>
          </cell>
          <cell r="G105">
            <v>7</v>
          </cell>
        </row>
        <row r="106">
          <cell r="C106" t="str">
            <v>C_loan_res_npl_prov</v>
          </cell>
          <cell r="D106" t="str">
            <v>Резервы по неработающим кредитам</v>
          </cell>
          <cell r="G106">
            <v>0</v>
          </cell>
        </row>
        <row r="107">
          <cell r="C107" t="str">
            <v>Ind_loan_total</v>
          </cell>
          <cell r="D107" t="str">
            <v>Кредиты ФЛ - ВСЕГО</v>
          </cell>
          <cell r="E107" t="str">
            <v>Расчет</v>
          </cell>
          <cell r="F107" t="str">
            <v>SUM по иерархии</v>
          </cell>
        </row>
        <row r="108">
          <cell r="C108" t="str">
            <v>Ind_loan_total_good_portf</v>
          </cell>
          <cell r="D108" t="str">
            <v>Работающие кредиты</v>
          </cell>
          <cell r="E108" t="str">
            <v>Расчет</v>
          </cell>
          <cell r="F108" t="str">
            <v>SUM a) по иерархии</v>
          </cell>
        </row>
        <row r="109">
          <cell r="C109" t="str">
            <v>Ind_loan_total_good_prov</v>
          </cell>
          <cell r="D109" t="str">
            <v>Резервы по работающим кредитам</v>
          </cell>
          <cell r="E109" t="str">
            <v>Расчет</v>
          </cell>
          <cell r="F109" t="str">
            <v>SUM b) по иерархии</v>
          </cell>
        </row>
        <row r="110">
          <cell r="C110" t="str">
            <v>Ind_loan_total_npl_portf</v>
          </cell>
          <cell r="D110" t="str">
            <v>Неработающие кредиты</v>
          </cell>
          <cell r="E110" t="str">
            <v>Расчет</v>
          </cell>
          <cell r="F110" t="str">
            <v>SUM c) по иерархии</v>
          </cell>
        </row>
        <row r="111">
          <cell r="C111" t="str">
            <v>Ind_loan_total_npl_prov</v>
          </cell>
          <cell r="D111" t="str">
            <v>Резервы по неработающим кредитам</v>
          </cell>
          <cell r="E111" t="str">
            <v>Расчет</v>
          </cell>
          <cell r="F111" t="str">
            <v>SUM d) по иерархии</v>
          </cell>
        </row>
        <row r="112">
          <cell r="C112" t="str">
            <v>Ind_loan_mort</v>
          </cell>
          <cell r="D112" t="str">
            <v>Ипотечные кредиты</v>
          </cell>
          <cell r="E112" t="str">
            <v>Расчет</v>
          </cell>
          <cell r="F112" t="str">
            <v>SUM по иерархии</v>
          </cell>
        </row>
        <row r="113">
          <cell r="C113" t="str">
            <v>Ind_loan_mort_good_portf</v>
          </cell>
          <cell r="D113" t="str">
            <v>Работающие кредиты</v>
          </cell>
          <cell r="E113" t="str">
            <v>C1</v>
          </cell>
          <cell r="G113">
            <v>4</v>
          </cell>
        </row>
        <row r="114">
          <cell r="C114" t="str">
            <v>Ind_loan_mort_good_prov</v>
          </cell>
          <cell r="D114" t="str">
            <v>Резервы по работающим кредитам</v>
          </cell>
          <cell r="G114">
            <v>0</v>
          </cell>
        </row>
        <row r="115">
          <cell r="C115" t="str">
            <v>Ind_loan_mort_npl_portf</v>
          </cell>
          <cell r="D115" t="str">
            <v>Неработающие кредиты</v>
          </cell>
          <cell r="G115">
            <v>4</v>
          </cell>
        </row>
        <row r="116">
          <cell r="C116" t="str">
            <v>Ind_loan_mort_npl_prov</v>
          </cell>
          <cell r="D116" t="str">
            <v>Резервы по неработающим кредитам</v>
          </cell>
          <cell r="G116">
            <v>0</v>
          </cell>
        </row>
        <row r="117">
          <cell r="C117" t="str">
            <v>Ind_loan_auto</v>
          </cell>
          <cell r="D117" t="str">
            <v>Автокредиты</v>
          </cell>
          <cell r="E117" t="str">
            <v>Расчет</v>
          </cell>
          <cell r="F117" t="str">
            <v>SUM по иерархии</v>
          </cell>
        </row>
        <row r="118">
          <cell r="C118" t="str">
            <v>Ind_loan_auto_good_portf</v>
          </cell>
          <cell r="D118" t="str">
            <v>Работающие кредиты</v>
          </cell>
          <cell r="E118" t="str">
            <v>C1</v>
          </cell>
          <cell r="G118">
            <v>5</v>
          </cell>
        </row>
        <row r="119">
          <cell r="C119" t="str">
            <v>Ind_loan_auto_good_prov</v>
          </cell>
          <cell r="D119" t="str">
            <v>Резервы по работающим кредитам</v>
          </cell>
          <cell r="G119">
            <v>0</v>
          </cell>
        </row>
        <row r="120">
          <cell r="C120" t="str">
            <v>Ind_loan_auto_npl_portf</v>
          </cell>
          <cell r="D120" t="str">
            <v>Неработающие кредиты</v>
          </cell>
          <cell r="G120">
            <v>5</v>
          </cell>
        </row>
        <row r="121">
          <cell r="C121" t="str">
            <v>Ind_loan_auto_npl_prov</v>
          </cell>
          <cell r="D121" t="str">
            <v>Резервы по неработающим кредитам</v>
          </cell>
          <cell r="G121">
            <v>0</v>
          </cell>
        </row>
        <row r="122">
          <cell r="C122" t="str">
            <v>Ind_loan_card</v>
          </cell>
          <cell r="D122" t="str">
            <v>Кредитные карты</v>
          </cell>
          <cell r="E122" t="str">
            <v>Расчет</v>
          </cell>
          <cell r="F122" t="str">
            <v>SUM по иерархии</v>
          </cell>
        </row>
        <row r="123">
          <cell r="C123" t="str">
            <v>Ind_loan_card_good_portf</v>
          </cell>
          <cell r="D123" t="str">
            <v>Работающие кредиты</v>
          </cell>
          <cell r="E123" t="str">
            <v>C1</v>
          </cell>
          <cell r="G123">
            <v>5</v>
          </cell>
        </row>
        <row r="124">
          <cell r="C124" t="str">
            <v>Ind_loan_card_good_prov</v>
          </cell>
          <cell r="D124" t="str">
            <v>Резервы по работающим кредитам</v>
          </cell>
          <cell r="G124">
            <v>0</v>
          </cell>
        </row>
        <row r="125">
          <cell r="C125" t="str">
            <v>Ind_loan_card_npl_portf</v>
          </cell>
          <cell r="D125" t="str">
            <v>Неработающие кредиты</v>
          </cell>
          <cell r="G125">
            <v>5</v>
          </cell>
        </row>
        <row r="126">
          <cell r="C126" t="str">
            <v>Ind_loan_card_npl_prov</v>
          </cell>
          <cell r="D126" t="str">
            <v>Резервы по неработающим кредитам</v>
          </cell>
          <cell r="G126">
            <v>0</v>
          </cell>
        </row>
        <row r="127">
          <cell r="C127" t="str">
            <v>Ind_loan_other</v>
          </cell>
          <cell r="D127" t="str">
            <v>Необеспеченное потребительское кредитование</v>
          </cell>
          <cell r="E127" t="str">
            <v>Расчет</v>
          </cell>
          <cell r="F127" t="str">
            <v>SUM по иерархии</v>
          </cell>
        </row>
        <row r="128">
          <cell r="C128" t="str">
            <v>Ind_loan_consume_good_portf</v>
          </cell>
          <cell r="D128" t="str">
            <v>Работающие кредиты</v>
          </cell>
          <cell r="E128" t="str">
            <v>C1</v>
          </cell>
          <cell r="G128">
            <v>5</v>
          </cell>
        </row>
        <row r="129">
          <cell r="C129" t="str">
            <v>Ind_loan_consume_good_prov</v>
          </cell>
          <cell r="D129" t="str">
            <v>Резервы по работающим кредитам</v>
          </cell>
          <cell r="G129">
            <v>0</v>
          </cell>
        </row>
        <row r="130">
          <cell r="C130" t="str">
            <v>Ind_loan_consume_npl_portf</v>
          </cell>
          <cell r="D130" t="str">
            <v>Неработающие кредиты</v>
          </cell>
          <cell r="G130">
            <v>5</v>
          </cell>
        </row>
        <row r="131">
          <cell r="C131" t="str">
            <v>Ind_loan_consume_npl_prov</v>
          </cell>
          <cell r="D131" t="str">
            <v>Резервы по неработающим кредитам</v>
          </cell>
          <cell r="G131">
            <v>0</v>
          </cell>
        </row>
        <row r="132">
          <cell r="C132" t="str">
            <v>Equity</v>
          </cell>
          <cell r="D132" t="str">
            <v>Долевые ценные бумаги</v>
          </cell>
          <cell r="E132" t="str">
            <v>Расчет</v>
          </cell>
          <cell r="F132" t="str">
            <v>SUM по иерархии</v>
          </cell>
        </row>
        <row r="133">
          <cell r="C133" t="str">
            <v>Equity_shares_rub</v>
          </cell>
          <cell r="D133" t="str">
            <v>Акции в рублях</v>
          </cell>
          <cell r="E133" t="str">
            <v xml:space="preserve"> + ParamD</v>
          </cell>
          <cell r="F133" t="str">
            <v>Equity_shares_rub[T-1]*Equity_shares_rub_reval[T]</v>
          </cell>
          <cell r="G133">
            <v>7</v>
          </cell>
        </row>
        <row r="134">
          <cell r="C134" t="str">
            <v>Equity_shares_cur</v>
          </cell>
          <cell r="D134" t="str">
            <v>Акции в валюте</v>
          </cell>
          <cell r="E134" t="str">
            <v xml:space="preserve"> + ParamD</v>
          </cell>
          <cell r="F134" t="str">
            <v>Equity_shares_cur[T-1]*Equity_shares_cur_reval[T]*Exch_Rate[T]</v>
          </cell>
          <cell r="G134">
            <v>8</v>
          </cell>
        </row>
        <row r="135">
          <cell r="C135" t="str">
            <v>Equity_units_rub</v>
          </cell>
          <cell r="D135" t="str">
            <v>Паи в рублях</v>
          </cell>
          <cell r="E135" t="str">
            <v xml:space="preserve"> + ParamD</v>
          </cell>
          <cell r="F135" t="str">
            <v>Equity_units_rub[T-1]*Equity_units_rub_reval[T]</v>
          </cell>
          <cell r="G135">
            <v>7</v>
          </cell>
        </row>
        <row r="136">
          <cell r="C136" t="str">
            <v>Equity_units_cur</v>
          </cell>
          <cell r="D136" t="str">
            <v>Паи в валюте</v>
          </cell>
          <cell r="E136" t="str">
            <v xml:space="preserve"> + ParamD</v>
          </cell>
          <cell r="F136" t="str">
            <v>Equity_units_cur[T-1]*Equity_units_cur_reval[T]*Exch_Rate[T]</v>
          </cell>
          <cell r="G136">
            <v>8</v>
          </cell>
        </row>
        <row r="137">
          <cell r="C137" t="str">
            <v>Equity_prov</v>
          </cell>
          <cell r="D137" t="str">
            <v>Резервы</v>
          </cell>
          <cell r="E137" t="str">
            <v xml:space="preserve"> + ParamD</v>
          </cell>
          <cell r="F137" t="str">
            <v>Equity_prov[T-1]+Equity_prov_ch[T]</v>
          </cell>
          <cell r="G137">
            <v>0</v>
          </cell>
        </row>
        <row r="138">
          <cell r="C138" t="str">
            <v>Invest</v>
          </cell>
          <cell r="D138" t="str">
            <v>Инвестиции</v>
          </cell>
          <cell r="E138" t="str">
            <v>Расчет</v>
          </cell>
          <cell r="F138" t="str">
            <v>SUM по иерархии</v>
          </cell>
        </row>
        <row r="139">
          <cell r="C139" t="str">
            <v>Investments_portf_rub</v>
          </cell>
          <cell r="D139" t="str">
            <v>Инвестиции в рублях</v>
          </cell>
          <cell r="E139" t="str">
            <v xml:space="preserve"> + ParamD</v>
          </cell>
          <cell r="F139" t="str">
            <v>Investments_portf_rub[T-1]*Investments_rub_reval[T]+Investments_portf_rub_ch[T]</v>
          </cell>
          <cell r="G139">
            <v>7</v>
          </cell>
        </row>
        <row r="140">
          <cell r="C140" t="str">
            <v>Investments_portf_cur</v>
          </cell>
          <cell r="D140" t="str">
            <v>Инвестиции в валюте</v>
          </cell>
          <cell r="E140" t="str">
            <v xml:space="preserve"> + ParamD</v>
          </cell>
          <cell r="F140" t="str">
            <v>Investments_portf_cur[T-1]*Investments_cur_reval[T]*Exch_Rate[T]+Investments_portf_cur_ch[T]</v>
          </cell>
          <cell r="G140">
            <v>8</v>
          </cell>
        </row>
        <row r="141">
          <cell r="C141" t="str">
            <v>Investments_prov</v>
          </cell>
          <cell r="D141" t="str">
            <v>Резервы</v>
          </cell>
          <cell r="E141" t="str">
            <v xml:space="preserve"> + ParamD</v>
          </cell>
          <cell r="F141" t="str">
            <v>(Investments_portf_rub[T]+Investments_portf_cur[T])*Investments_prov_level[T]</v>
          </cell>
          <cell r="G141">
            <v>0</v>
          </cell>
        </row>
        <row r="142">
          <cell r="C142" t="str">
            <v>Property</v>
          </cell>
          <cell r="D142" t="str">
            <v>Основные средства</v>
          </cell>
          <cell r="E142" t="str">
            <v>Расчет</v>
          </cell>
          <cell r="F142" t="str">
            <v>SUM по иерархии</v>
          </cell>
        </row>
        <row r="143">
          <cell r="C143" t="str">
            <v>Property_rub</v>
          </cell>
          <cell r="D143" t="str">
            <v>Основные средства в рублях</v>
          </cell>
          <cell r="E143" t="str">
            <v xml:space="preserve"> + ParamD</v>
          </cell>
          <cell r="F143" t="str">
            <v>Property_rub[T-1]*Index_real_estate_reval[T]+Property_rub_ch[T]</v>
          </cell>
          <cell r="G143">
            <v>7</v>
          </cell>
        </row>
        <row r="144">
          <cell r="C144" t="str">
            <v>Property_cur</v>
          </cell>
          <cell r="D144" t="str">
            <v>Основные средства в валюте</v>
          </cell>
          <cell r="E144" t="str">
            <v xml:space="preserve"> + ParamD</v>
          </cell>
          <cell r="F144" t="str">
            <v>Property_cur[T-1]*Index_real_estate_reval[T]*Exch_Rate[T]+Property_cur_ch[T]</v>
          </cell>
          <cell r="G144">
            <v>8</v>
          </cell>
        </row>
        <row r="145">
          <cell r="C145" t="str">
            <v>Assets_other_total</v>
          </cell>
          <cell r="D145" t="str">
            <v>Прочие активы всего</v>
          </cell>
          <cell r="E145" t="str">
            <v>Расчет</v>
          </cell>
          <cell r="F145" t="str">
            <v>SUM по иерархии</v>
          </cell>
        </row>
        <row r="146">
          <cell r="C146" t="str">
            <v>Assets_other_obligatory</v>
          </cell>
          <cell r="D146" t="str">
            <v>ФОР</v>
          </cell>
          <cell r="E146" t="str">
            <v xml:space="preserve"> + ParamD</v>
          </cell>
          <cell r="F146" t="str">
            <v>(C_account[T-1]+C_deposit[T-1]+Ind_account[T-1]+Ind_deposit[T-1])*Assets_other_obligatory_growth[T]</v>
          </cell>
          <cell r="G146">
            <v>6</v>
          </cell>
        </row>
        <row r="147">
          <cell r="C147" t="str">
            <v>Assets_other_deriv</v>
          </cell>
          <cell r="D147" t="str">
            <v>Требования по ПФИ</v>
          </cell>
          <cell r="E147" t="str">
            <v>Расчет</v>
          </cell>
          <cell r="F147" t="str">
            <v>SUM по иерархии</v>
          </cell>
        </row>
        <row r="148">
          <cell r="C148" t="str">
            <v>Assets_other_deriv_rub</v>
          </cell>
          <cell r="D148" t="str">
            <v xml:space="preserve"> в рублях</v>
          </cell>
          <cell r="E148" t="str">
            <v xml:space="preserve"> + ParamD</v>
          </cell>
          <cell r="F148" t="str">
            <v>Assets_other_deriv_rub[T-1]*Assets_other_deriv_rub_growth[T]</v>
          </cell>
          <cell r="G148">
            <v>7</v>
          </cell>
        </row>
        <row r="149">
          <cell r="C149" t="str">
            <v>Assets_other_deriv_cur</v>
          </cell>
          <cell r="D149" t="str">
            <v xml:space="preserve"> в валюте</v>
          </cell>
          <cell r="E149" t="str">
            <v xml:space="preserve"> + ParamD</v>
          </cell>
          <cell r="F149" t="str">
            <v>Assets_other_deriv_cur[T-1]*Assets_other_deriv_cur_growth[T]</v>
          </cell>
          <cell r="G149">
            <v>8</v>
          </cell>
        </row>
        <row r="150">
          <cell r="C150" t="str">
            <v>Assets_other_prov_cred</v>
          </cell>
          <cell r="D150" t="str">
            <v>Прочие резервы по операциям кредитного характера</v>
          </cell>
          <cell r="E150" t="str">
            <v xml:space="preserve"> + ParamD</v>
          </cell>
          <cell r="F150" t="str">
            <v>Assets_other_prov_cred[T-1]*Assets_other_prov_cred_growth[T]</v>
          </cell>
          <cell r="G150">
            <v>0</v>
          </cell>
        </row>
        <row r="151">
          <cell r="C151" t="str">
            <v>Assets_other_prov_other</v>
          </cell>
          <cell r="D151" t="str">
            <v>Резервы на прочие потери</v>
          </cell>
          <cell r="E151" t="str">
            <v xml:space="preserve"> + ParamD</v>
          </cell>
          <cell r="F151" t="str">
            <v>Assets_other_prov_other[T-1]*Assets_other_prov_other_growth[T]</v>
          </cell>
          <cell r="G151">
            <v>0</v>
          </cell>
        </row>
        <row r="152">
          <cell r="C152" t="str">
            <v>Assets_other_etc</v>
          </cell>
          <cell r="D152" t="str">
            <v>Иные прочие активы</v>
          </cell>
          <cell r="E152" t="str">
            <v xml:space="preserve"> + ParamD</v>
          </cell>
          <cell r="F152" t="str">
            <v>Assets_other_etc[T-1]*Assets_other_etc_growth[T]</v>
          </cell>
          <cell r="G152">
            <v>7</v>
          </cell>
        </row>
        <row r="153">
          <cell r="C153" t="str">
            <v>Liab_other_prov_correct</v>
          </cell>
          <cell r="D153" t="str">
            <v xml:space="preserve">Корректировки резервов </v>
          </cell>
          <cell r="E153" t="str">
            <v>Расчет</v>
          </cell>
          <cell r="F153" t="str">
            <v>SUM по иерархии</v>
          </cell>
        </row>
        <row r="154">
          <cell r="C154" t="str">
            <v>Liab_other_prov_correct_C_loan</v>
          </cell>
          <cell r="D154" t="str">
            <v>Корректировки резервов по кредитам ЮЛ</v>
          </cell>
          <cell r="E154" t="str">
            <v>Расчет</v>
          </cell>
          <cell r="F154" t="str">
            <v>SUM по иерархии</v>
          </cell>
        </row>
        <row r="155">
          <cell r="C155" t="str">
            <v>Liab_other_prov_correct_C_loan_low</v>
          </cell>
          <cell r="D155" t="str">
            <v>По низкорисковым кредитам</v>
          </cell>
          <cell r="E155" t="str">
            <v>C1</v>
          </cell>
        </row>
        <row r="156">
          <cell r="C156" t="str">
            <v>Liab_other_prov_correct_C_loan_large</v>
          </cell>
          <cell r="D156" t="str">
            <v>По кредитам крупному бизнесу</v>
          </cell>
        </row>
        <row r="157">
          <cell r="C157" t="str">
            <v>Liab_other_prov_correct_C_loan_mid</v>
          </cell>
          <cell r="D157" t="str">
            <v>По кредитам среднему и малому бизнесу</v>
          </cell>
        </row>
        <row r="158">
          <cell r="C158" t="str">
            <v>Liab_other_prov_correct_C_loan_micro</v>
          </cell>
          <cell r="D158" t="str">
            <v>По кредитам микропредприятиям</v>
          </cell>
        </row>
        <row r="159">
          <cell r="C159" t="str">
            <v>Liab_other_prov_correct_C_loan_sl_construct</v>
          </cell>
          <cell r="D159" t="str">
            <v>По финанрисованию строительства жилья</v>
          </cell>
        </row>
        <row r="160">
          <cell r="C160" t="str">
            <v>Liab_other_prov_correct_C_loan_sl_other</v>
          </cell>
          <cell r="D160" t="str">
            <v>По прочим специализированным кредитам</v>
          </cell>
        </row>
        <row r="161">
          <cell r="C161" t="str">
            <v>Liab_other_prov_correct_C_loan_legacy</v>
          </cell>
          <cell r="D161" t="str">
            <v>По спецпортфелюю</v>
          </cell>
        </row>
        <row r="162">
          <cell r="C162" t="str">
            <v>Liab_other_prov_correct_C_loan_res</v>
          </cell>
          <cell r="D162" t="str">
            <v>по прочим</v>
          </cell>
        </row>
        <row r="163">
          <cell r="C163" t="str">
            <v>Liab_other_prov_correct_ind_loan</v>
          </cell>
          <cell r="D163" t="str">
            <v>Корректировки резервов по кредитам ФЛ</v>
          </cell>
          <cell r="E163" t="str">
            <v>Расчет</v>
          </cell>
          <cell r="F163" t="str">
            <v>SUM по иерархии</v>
          </cell>
        </row>
        <row r="164">
          <cell r="C164" t="str">
            <v>Liab_other_prov_correct_ind_loan_mort</v>
          </cell>
          <cell r="D164" t="str">
            <v>По ипотечным кредитам</v>
          </cell>
          <cell r="E164" t="str">
            <v>C1</v>
          </cell>
        </row>
        <row r="165">
          <cell r="C165" t="str">
            <v>Liab_other_prov_correct_ind_loan_auto</v>
          </cell>
          <cell r="D165" t="str">
            <v>По автокредитам</v>
          </cell>
        </row>
        <row r="166">
          <cell r="C166" t="str">
            <v>Liab_other_prov_correct_ind_loan_card</v>
          </cell>
          <cell r="D166" t="str">
            <v>По кредитным картам</v>
          </cell>
        </row>
        <row r="167">
          <cell r="C167" t="str">
            <v>Liab_other_prov_correct_ind_loan_consume</v>
          </cell>
          <cell r="D167" t="str">
            <v>По необеспеченному потребительскому кредитованию</v>
          </cell>
        </row>
        <row r="168">
          <cell r="C168" t="str">
            <v>Liab_total</v>
          </cell>
          <cell r="D168" t="str">
            <v>Пассивы всего</v>
          </cell>
          <cell r="E168" t="str">
            <v>Расчет</v>
          </cell>
          <cell r="F168" t="str">
            <v>SUM по иерархии</v>
          </cell>
        </row>
        <row r="169">
          <cell r="C169" t="str">
            <v>Bank_borrow</v>
          </cell>
          <cell r="D169" t="str">
            <v>Средства банков</v>
          </cell>
          <cell r="E169" t="str">
            <v>Расчет</v>
          </cell>
          <cell r="F169" t="str">
            <v>SUM по иерархии</v>
          </cell>
        </row>
        <row r="170">
          <cell r="C170" t="str">
            <v>LORO</v>
          </cell>
          <cell r="D170" t="str">
            <v>Корр.счета ЛОРО</v>
          </cell>
          <cell r="E170" t="str">
            <v>Расчет</v>
          </cell>
          <cell r="F170" t="str">
            <v>SUM по иерархии</v>
          </cell>
        </row>
        <row r="171">
          <cell r="C171" t="str">
            <v>LORO_rub</v>
          </cell>
          <cell r="D171" t="str">
            <v>Корр.счета ЛОРО в рублях</v>
          </cell>
          <cell r="E171" t="str">
            <v xml:space="preserve"> + ParamD</v>
          </cell>
          <cell r="F171" t="str">
            <v>LORO_rub[T-1]*LORO_rub_growth[T]</v>
          </cell>
        </row>
        <row r="172">
          <cell r="C172" t="str">
            <v>LORO_cur</v>
          </cell>
          <cell r="D172" t="str">
            <v>Корр.счета ЛОРО в валюте</v>
          </cell>
          <cell r="E172" t="str">
            <v xml:space="preserve"> + ParamD</v>
          </cell>
          <cell r="F172" t="str">
            <v>LORO_cur[T-1]*LORO_cur_growth[T]*Exch_Rate[T]</v>
          </cell>
        </row>
        <row r="173">
          <cell r="C173" t="str">
            <v>Bal_LORO_rub</v>
          </cell>
          <cell r="D173" t="str">
            <v xml:space="preserve">Балансировщик корр.счета ЛОРО в рублях </v>
          </cell>
          <cell r="E173" t="str">
            <v>B-ing</v>
          </cell>
          <cell r="F173" t="str">
            <v>Bal_LORO_rub</v>
          </cell>
        </row>
        <row r="174">
          <cell r="C174" t="str">
            <v>Bal_LORO_cur</v>
          </cell>
          <cell r="D174" t="str">
            <v>балансировщик корр.счета ЛОРО в валюте</v>
          </cell>
          <cell r="F174" t="str">
            <v>Bal_LORO_cur</v>
          </cell>
        </row>
        <row r="175">
          <cell r="C175" t="str">
            <v>Bank_borrow_resid</v>
          </cell>
          <cell r="D175" t="str">
            <v>МБК, привлеченные от резидентов</v>
          </cell>
          <cell r="E175" t="str">
            <v>Расчет</v>
          </cell>
          <cell r="F175" t="str">
            <v>SUM по иерархии</v>
          </cell>
        </row>
        <row r="176">
          <cell r="C176" t="str">
            <v>Bank_borrow_resid_rub</v>
          </cell>
          <cell r="D176" t="str">
            <v>МБК, привлеченные от резидентов в рублях</v>
          </cell>
          <cell r="E176" t="str">
            <v xml:space="preserve"> + ParamD</v>
          </cell>
          <cell r="F176" t="str">
            <v>Bank_borrow_resid_rub[T-1]*Bank_borrow_resid_rub_growth[T]</v>
          </cell>
        </row>
        <row r="177">
          <cell r="C177" t="str">
            <v>Bank_borrow_resid_cur</v>
          </cell>
          <cell r="D177" t="str">
            <v>МБК, привлеченные от резидентов в валюте</v>
          </cell>
          <cell r="E177" t="str">
            <v xml:space="preserve"> + ParamD</v>
          </cell>
          <cell r="F177" t="str">
            <v>Bank_borrow_resid_cur[T-1]*Bank_borrow_resid_cur_growth[T]*Exch_Rate[T]</v>
          </cell>
        </row>
        <row r="178">
          <cell r="C178" t="str">
            <v>Bal_bank_borrow_resid_rub</v>
          </cell>
          <cell r="D178" t="str">
            <v>Балансировщик МБК, привлеченные от резидентов в рублях</v>
          </cell>
          <cell r="E178" t="str">
            <v>B-ing</v>
          </cell>
          <cell r="F178" t="str">
            <v>Bal_bank_borrow_resid_rub</v>
          </cell>
        </row>
        <row r="179">
          <cell r="C179" t="str">
            <v>Bal_bank_borrow_resid_cur</v>
          </cell>
          <cell r="D179" t="str">
            <v>Балансировщик МБК, привлеченные от резидентов в валюте</v>
          </cell>
          <cell r="F179" t="str">
            <v>Bal_bank_borrow_resid_cur</v>
          </cell>
        </row>
        <row r="180">
          <cell r="C180" t="str">
            <v>Bank_borrow_foreign</v>
          </cell>
          <cell r="D180" t="str">
            <v>МБК, привлеченные от нерезидентов</v>
          </cell>
          <cell r="E180" t="str">
            <v>Расчет</v>
          </cell>
          <cell r="F180" t="str">
            <v>SUM по иерархии</v>
          </cell>
        </row>
        <row r="181">
          <cell r="C181" t="str">
            <v>Bank_borrow_foreign_rub</v>
          </cell>
          <cell r="D181" t="str">
            <v>МБК, привлеченные от нерезидентов в рублях</v>
          </cell>
          <cell r="E181" t="str">
            <v xml:space="preserve"> + ParamD</v>
          </cell>
          <cell r="F181" t="str">
            <v>Bank_borrow_foreign_rub[T-1]*Bank_borrow_foreign_rub_growth[T]</v>
          </cell>
        </row>
        <row r="182">
          <cell r="C182" t="str">
            <v>Bank_borrow_foreign_cur</v>
          </cell>
          <cell r="D182" t="str">
            <v>МБК, привлеченные от нерезидентов в валюте</v>
          </cell>
          <cell r="E182" t="str">
            <v xml:space="preserve"> + ParamD</v>
          </cell>
          <cell r="F182" t="str">
            <v>Bank_borrow_foreign_cur[T-1]*Bank_borrow_foreign_cur_growth[T]*Exch_Rate[T]</v>
          </cell>
        </row>
        <row r="183">
          <cell r="C183" t="str">
            <v>Bal_bank_borrow_foreign_rub</v>
          </cell>
          <cell r="D183" t="str">
            <v>Балансировщик МБК, привлеченные от нерезидентов в рублях</v>
          </cell>
          <cell r="E183" t="str">
            <v>B-ing</v>
          </cell>
          <cell r="F183" t="str">
            <v>Bal_bank_borrow_foreign_rub</v>
          </cell>
        </row>
        <row r="184">
          <cell r="C184" t="str">
            <v>Bal_bank_borrow_foreign_cur</v>
          </cell>
          <cell r="D184" t="str">
            <v>Балансировщик МБК, привлеченные от нерезидентов в валюте</v>
          </cell>
          <cell r="F184" t="str">
            <v>Bal_bank_borrow_foreign_cur</v>
          </cell>
        </row>
        <row r="185">
          <cell r="C185" t="str">
            <v>CBR_borrow</v>
          </cell>
          <cell r="D185" t="str">
            <v>Заимствования у Банка России</v>
          </cell>
          <cell r="E185" t="str">
            <v>Расчет</v>
          </cell>
          <cell r="F185" t="str">
            <v>SUM по иерархии</v>
          </cell>
        </row>
        <row r="186">
          <cell r="C186" t="str">
            <v>CBR_borrow_rub</v>
          </cell>
          <cell r="D186" t="str">
            <v>Заимствования у Банка России в рублях</v>
          </cell>
          <cell r="E186" t="str">
            <v xml:space="preserve"> + ParamD</v>
          </cell>
          <cell r="F186" t="str">
            <v>CBR_borrow_rub[T-1]*CBR_borrow_rub_growth[T]</v>
          </cell>
        </row>
        <row r="187">
          <cell r="C187" t="str">
            <v>CBR_borrow_cur</v>
          </cell>
          <cell r="D187" t="str">
            <v>Заимствования у Банка России в валюте</v>
          </cell>
          <cell r="E187" t="str">
            <v xml:space="preserve"> + ParamD</v>
          </cell>
          <cell r="F187" t="str">
            <v>CBR_borrow_cur[T-1]*CBR_borrow_cur_growth[T]*Exch_Rate[T]</v>
          </cell>
        </row>
        <row r="188">
          <cell r="C188" t="str">
            <v>Bal_CBR_borrow_rub</v>
          </cell>
          <cell r="D188" t="str">
            <v>Балансировщик заимствований у Банка России в рублях</v>
          </cell>
          <cell r="E188" t="str">
            <v>B-ing</v>
          </cell>
          <cell r="F188" t="str">
            <v>Bal_CBR_borrow_rub</v>
          </cell>
        </row>
        <row r="189">
          <cell r="C189" t="str">
            <v>Bal_CBR_borrow_cur</v>
          </cell>
          <cell r="D189" t="str">
            <v>Балансировщик заимствований у Банка России в валюте</v>
          </cell>
          <cell r="F189" t="str">
            <v>Bal_CBR_borrow_cur</v>
          </cell>
        </row>
        <row r="190">
          <cell r="C190" t="str">
            <v>C_account</v>
          </cell>
          <cell r="D190" t="str">
            <v>Стредства клиентов - ЮЛ</v>
          </cell>
          <cell r="E190" t="str">
            <v>Расчет</v>
          </cell>
          <cell r="F190" t="str">
            <v>SUM по иерархии</v>
          </cell>
        </row>
        <row r="191">
          <cell r="C191" t="str">
            <v>C_account_gov_rub</v>
          </cell>
          <cell r="D191" t="str">
            <v>Счета гос. Организаций в рублях</v>
          </cell>
          <cell r="E191" t="str">
            <v xml:space="preserve"> + ParamD</v>
          </cell>
          <cell r="F191" t="str">
            <v>C_account_gov_rub[T-1]*C_account_gov_rub_growth[T]</v>
          </cell>
        </row>
        <row r="192">
          <cell r="C192" t="str">
            <v>C_account_gov_cur</v>
          </cell>
          <cell r="D192" t="str">
            <v>Счета гос. Организаций в валюте</v>
          </cell>
          <cell r="E192" t="str">
            <v xml:space="preserve"> + ParamD</v>
          </cell>
          <cell r="F192" t="str">
            <v>C_account_gov_cur[T-1]*C_account_gov_cur_growth[T]*Exch_Rate[T]</v>
          </cell>
        </row>
        <row r="193">
          <cell r="C193" t="str">
            <v>C_account_resid_rub</v>
          </cell>
          <cell r="D193" t="str">
            <v>Счета прочих ЮЛ - резидентов в рублях</v>
          </cell>
          <cell r="E193" t="str">
            <v xml:space="preserve"> + ParamD</v>
          </cell>
          <cell r="F193" t="str">
            <v>C_account_resid_rub[T-1]*C_account_resid_rub_growth[T]</v>
          </cell>
        </row>
        <row r="194">
          <cell r="C194" t="str">
            <v>C_account_resid_cur</v>
          </cell>
          <cell r="D194" t="str">
            <v>Счета прочих ЮЛ - резидентов в валюте</v>
          </cell>
          <cell r="E194" t="str">
            <v xml:space="preserve"> + ParamD</v>
          </cell>
          <cell r="F194" t="str">
            <v>C_account_resid_cur[T-1]*C_account_resid_cur_growth[T]*Exch_Rate[T]</v>
          </cell>
        </row>
        <row r="195">
          <cell r="C195" t="str">
            <v>C_account_foreign_rub</v>
          </cell>
          <cell r="D195" t="str">
            <v>Счета ЮЛ - нерезидентов в рублях</v>
          </cell>
          <cell r="E195" t="str">
            <v xml:space="preserve"> + ParamD</v>
          </cell>
          <cell r="F195" t="str">
            <v>C_account_foreign_rub[T-1]*C_account_foreign_rub_growth[T]</v>
          </cell>
        </row>
        <row r="196">
          <cell r="C196" t="str">
            <v>C_account_foreign_cur</v>
          </cell>
          <cell r="D196" t="str">
            <v>Счета ЮЛ - нерезидентов в валюте</v>
          </cell>
          <cell r="E196" t="str">
            <v xml:space="preserve"> + ParamD</v>
          </cell>
          <cell r="F196" t="str">
            <v>C_account_foreign_cur[T-1]*C_account_foreign_cur_growth[T]*Exch_Rate[T]</v>
          </cell>
        </row>
        <row r="197">
          <cell r="C197" t="str">
            <v>C_deposit</v>
          </cell>
          <cell r="D197" t="str">
            <v>Депозиты ЮЛ</v>
          </cell>
          <cell r="E197" t="str">
            <v>Расчет</v>
          </cell>
          <cell r="F197" t="str">
            <v>SUM по иерархии</v>
          </cell>
        </row>
        <row r="198">
          <cell r="C198" t="str">
            <v>C_deposit_gov</v>
          </cell>
          <cell r="D198" t="str">
            <v>Депозиты гос. организаций</v>
          </cell>
          <cell r="E198" t="str">
            <v>D1</v>
          </cell>
        </row>
        <row r="199">
          <cell r="C199" t="str">
            <v>C_deposit_resid</v>
          </cell>
          <cell r="D199" t="str">
            <v>Депозиты прочих ЮЛ - резидентов</v>
          </cell>
        </row>
        <row r="200">
          <cell r="C200" t="str">
            <v>C_deposit_foreign</v>
          </cell>
          <cell r="D200" t="str">
            <v>Депозиты ЮЛ - нерезидентов</v>
          </cell>
        </row>
        <row r="201">
          <cell r="C201" t="str">
            <v>Ind_borrow</v>
          </cell>
          <cell r="D201" t="str">
            <v>Средства ФЛ</v>
          </cell>
          <cell r="E201" t="str">
            <v>Расчет</v>
          </cell>
          <cell r="F201" t="str">
            <v>SUM по иерархии</v>
          </cell>
        </row>
        <row r="202">
          <cell r="C202" t="str">
            <v>Ind_account</v>
          </cell>
          <cell r="D202" t="str">
            <v>Счета клиентов - ФЛ</v>
          </cell>
          <cell r="E202" t="str">
            <v>Расчет</v>
          </cell>
          <cell r="F202" t="str">
            <v>SUM по иерархии</v>
          </cell>
        </row>
        <row r="203">
          <cell r="C203" t="str">
            <v>Ind_account_rub</v>
          </cell>
          <cell r="D203" t="str">
            <v>Счета ФЛ в рублях</v>
          </cell>
          <cell r="E203" t="str">
            <v xml:space="preserve"> + ParamD</v>
          </cell>
          <cell r="F203" t="str">
            <v>Ind_account_rub[T-1]*Ind_account_rub_growth[T]</v>
          </cell>
        </row>
        <row r="204">
          <cell r="C204" t="str">
            <v>Ind_account_cur</v>
          </cell>
          <cell r="D204" t="str">
            <v>Счета ФЛ в валюте</v>
          </cell>
          <cell r="E204" t="str">
            <v xml:space="preserve"> + ParamD</v>
          </cell>
          <cell r="F204" t="str">
            <v>Ind_account_cur[T-1]*Ind_account_cur_growth[T]*Exch_Rate[T]</v>
          </cell>
        </row>
        <row r="205">
          <cell r="C205" t="str">
            <v>Ind_deposit</v>
          </cell>
          <cell r="D205" t="str">
            <v>Депозиты ФЛ</v>
          </cell>
          <cell r="E205" t="str">
            <v>Расчет</v>
          </cell>
          <cell r="F205" t="str">
            <v>SUM по иерархии</v>
          </cell>
        </row>
        <row r="206">
          <cell r="C206" t="str">
            <v>Ind_deposit_rub</v>
          </cell>
          <cell r="D206" t="str">
            <v>Депозиты ФЛ в рублях</v>
          </cell>
          <cell r="E206" t="str">
            <v>D1</v>
          </cell>
        </row>
        <row r="207">
          <cell r="C207" t="str">
            <v>Ind_deposit_cur</v>
          </cell>
          <cell r="D207" t="str">
            <v>Депозиты ФЛ в валюте</v>
          </cell>
          <cell r="E207" t="str">
            <v>D1</v>
          </cell>
        </row>
        <row r="208">
          <cell r="C208" t="str">
            <v>Sec_issued</v>
          </cell>
          <cell r="D208" t="str">
            <v>Выпущенные ценные бумаги</v>
          </cell>
          <cell r="E208" t="str">
            <v>Расчет</v>
          </cell>
          <cell r="F208" t="str">
            <v>SUM по иерархии</v>
          </cell>
        </row>
        <row r="209">
          <cell r="C209" t="str">
            <v>Sec_issued_bonds_rub</v>
          </cell>
          <cell r="D209" t="str">
            <v>Облигации и векселя в рублях</v>
          </cell>
          <cell r="E209" t="str">
            <v>D1</v>
          </cell>
        </row>
        <row r="210">
          <cell r="C210" t="str">
            <v>Sec_issued_bonds_cur</v>
          </cell>
          <cell r="D210" t="str">
            <v>Облигации и векселя в валюте</v>
          </cell>
          <cell r="E210" t="str">
            <v>D1</v>
          </cell>
        </row>
        <row r="211">
          <cell r="C211" t="str">
            <v>Sec_issued_euro_rub</v>
          </cell>
          <cell r="D211" t="str">
            <v>Еврооблигации в рублях</v>
          </cell>
          <cell r="E211" t="str">
            <v>D1</v>
          </cell>
        </row>
        <row r="212">
          <cell r="C212" t="str">
            <v>Sec_issued_euro_cur</v>
          </cell>
          <cell r="D212" t="str">
            <v>Еврооблигации в валюте</v>
          </cell>
          <cell r="E212" t="str">
            <v>D1</v>
          </cell>
        </row>
        <row r="213">
          <cell r="C213" t="str">
            <v>Subord</v>
          </cell>
          <cell r="D213" t="str">
            <v>Субординированные источники</v>
          </cell>
          <cell r="E213" t="str">
            <v>Расчет</v>
          </cell>
          <cell r="F213" t="str">
            <v>SUM по иерархии</v>
          </cell>
        </row>
        <row r="214">
          <cell r="C214" t="str">
            <v>Subord_TIER_1_rub</v>
          </cell>
          <cell r="D214" t="str">
            <v>Субординированные источники добавочного капитала в рублях</v>
          </cell>
          <cell r="E214" t="str">
            <v>D1</v>
          </cell>
        </row>
        <row r="215">
          <cell r="C215" t="str">
            <v>Subord_TIER_1_cur</v>
          </cell>
          <cell r="D215" t="str">
            <v>Субординированные источники добавочного капитала в валюте</v>
          </cell>
          <cell r="E215" t="str">
            <v>D1</v>
          </cell>
        </row>
        <row r="216">
          <cell r="C216" t="str">
            <v>Subord_TIER_2_rub</v>
          </cell>
          <cell r="D216" t="str">
            <v xml:space="preserve">Субординированные источники дополнительного капитала в рублях </v>
          </cell>
          <cell r="E216" t="str">
            <v>D1</v>
          </cell>
        </row>
        <row r="217">
          <cell r="C217" t="str">
            <v>Subord_TIER_2_cur</v>
          </cell>
          <cell r="D217" t="str">
            <v>Субординированные источники дополнительного капитала в валюте</v>
          </cell>
          <cell r="E217" t="str">
            <v>D1</v>
          </cell>
        </row>
        <row r="218">
          <cell r="C218" t="str">
            <v>Liab_other</v>
          </cell>
          <cell r="D218" t="str">
            <v>Прочие пассивы</v>
          </cell>
          <cell r="E218" t="str">
            <v>Расчет</v>
          </cell>
          <cell r="F218" t="str">
            <v>SUM по иерархии</v>
          </cell>
        </row>
        <row r="219">
          <cell r="C219" t="str">
            <v>Liab_other_deriv_rub</v>
          </cell>
          <cell r="D219" t="str">
            <v>Обязательства по ПФИ в рублях</v>
          </cell>
          <cell r="E219" t="str">
            <v xml:space="preserve"> + ParamD</v>
          </cell>
          <cell r="F219" t="str">
            <v>Liab_other_deriv_rub[T-1]*Liab_other_deriv_rub_growth[T]</v>
          </cell>
        </row>
        <row r="220">
          <cell r="C220" t="str">
            <v>Liab_other_deriv_cur</v>
          </cell>
          <cell r="D220" t="str">
            <v>Обязательства по ПФИ в валюте</v>
          </cell>
          <cell r="E220" t="str">
            <v xml:space="preserve"> + ParamD</v>
          </cell>
          <cell r="F220" t="str">
            <v>Liab_other_deriv_cur[T-1]*Liab_other_deriv_cur_growth[T]</v>
          </cell>
        </row>
        <row r="221">
          <cell r="C221" t="str">
            <v>Liab_other_etc_rub</v>
          </cell>
          <cell r="D221" t="str">
            <v>Иные прочие пассивы в рублях</v>
          </cell>
          <cell r="E221" t="str">
            <v xml:space="preserve"> + ParamD</v>
          </cell>
          <cell r="F221" t="str">
            <v>Liab_other_etc_rub[T-1]*Liab_other_etc_rub_growth[T]</v>
          </cell>
        </row>
        <row r="222">
          <cell r="C222" t="str">
            <v>Liab_other_etc_cur</v>
          </cell>
          <cell r="D222" t="str">
            <v>Иные прочие пассивы в валюте</v>
          </cell>
          <cell r="E222" t="str">
            <v xml:space="preserve"> + ParamD</v>
          </cell>
          <cell r="F222" t="str">
            <v>Liab_other_etc_cur[T-1]*Liab_other_etc_cur_growth[T]*Exch_Rate[T]</v>
          </cell>
        </row>
        <row r="223">
          <cell r="C223" t="str">
            <v>Capital_Balance</v>
          </cell>
          <cell r="D223" t="str">
            <v>Балансовый капитал</v>
          </cell>
          <cell r="E223" t="str">
            <v>Расчет</v>
          </cell>
          <cell r="F223" t="str">
            <v>SUM по иерархии</v>
          </cell>
        </row>
        <row r="224">
          <cell r="C224" t="str">
            <v>Capital_main</v>
          </cell>
          <cell r="D224" t="str">
            <v>Основной капитал</v>
          </cell>
          <cell r="E224" t="str">
            <v xml:space="preserve"> + ParamD</v>
          </cell>
          <cell r="F224" t="str">
            <v>Capital_main[T-1] + Capital_main_ch[T]</v>
          </cell>
        </row>
        <row r="225">
          <cell r="C225" t="str">
            <v>Retained_earnings</v>
          </cell>
          <cell r="D225" t="str">
            <v>Нераспределенная прибыль  (убыток)</v>
          </cell>
          <cell r="E225" t="str">
            <v xml:space="preserve"> + ParamD</v>
          </cell>
          <cell r="F225" t="str">
            <v>Retained_earnings[T-1]+Net_Income[T]</v>
          </cell>
        </row>
        <row r="226">
          <cell r="C226" t="str">
            <v>Off_Balance</v>
          </cell>
          <cell r="D226" t="str">
            <v>Внебалансовые и справочные показатели</v>
          </cell>
          <cell r="E226" t="str">
            <v>Расчет</v>
          </cell>
          <cell r="F226" t="str">
            <v>SUM по иерархии</v>
          </cell>
        </row>
        <row r="227">
          <cell r="C227" t="str">
            <v>Cred_line_total</v>
          </cell>
          <cell r="D227" t="str">
            <v>Доступные кредитные линии</v>
          </cell>
          <cell r="E227" t="str">
            <v>Расчет</v>
          </cell>
          <cell r="F227" t="str">
            <v>SUM по иерархии</v>
          </cell>
        </row>
        <row r="228">
          <cell r="C228" t="str">
            <v>Cred_line_Group</v>
          </cell>
          <cell r="D228" t="str">
            <v xml:space="preserve"> - от материнской организации (группы)</v>
          </cell>
          <cell r="E228" t="str">
            <v>Расчет</v>
          </cell>
          <cell r="F228" t="str">
            <v>SUM по иерархии</v>
          </cell>
        </row>
        <row r="229">
          <cell r="C229" t="str">
            <v>Cred_line_Group_resid</v>
          </cell>
          <cell r="D229" t="str">
            <v xml:space="preserve"> - от материнской организации (группы) в рублях</v>
          </cell>
          <cell r="E229" t="str">
            <v xml:space="preserve"> + ParamD</v>
          </cell>
          <cell r="F229" t="str">
            <v>Cred_line_Group_resid[T-1] + Cred_line_Group_resid_ch[T]</v>
          </cell>
        </row>
        <row r="230">
          <cell r="C230" t="str">
            <v>Cred_line_Group_foreign</v>
          </cell>
          <cell r="D230" t="str">
            <v xml:space="preserve"> - от материнской организации (группы) в валюте</v>
          </cell>
          <cell r="E230" t="str">
            <v xml:space="preserve"> + ParamD</v>
          </cell>
          <cell r="F230" t="str">
            <v>Cred_line_Group_foreign[T-1] + Cred_line_Group_foreign_ch[T]</v>
          </cell>
        </row>
        <row r="231">
          <cell r="C231" t="str">
            <v>Cred_line_CBR</v>
          </cell>
          <cell r="D231" t="str">
            <v xml:space="preserve"> - от Банка России</v>
          </cell>
          <cell r="E231" t="str">
            <v>Расчет</v>
          </cell>
          <cell r="F231" t="str">
            <v>Cred_line_CBR[T-1] + Cred_line_CBR_ch[T]</v>
          </cell>
        </row>
        <row r="232">
          <cell r="C232" t="str">
            <v>Limit_repo</v>
          </cell>
          <cell r="D232" t="str">
            <v>Портфель ценных бумаг, доступный для использования как обеспечение</v>
          </cell>
          <cell r="F232" t="str">
            <v>собирается с движков (B-ing)</v>
          </cell>
        </row>
        <row r="233">
          <cell r="C233" t="str">
            <v>Int_Inc</v>
          </cell>
          <cell r="D233" t="str">
            <v>Процентные доходы</v>
          </cell>
          <cell r="E233" t="str">
            <v>Расчет</v>
          </cell>
          <cell r="F233" t="str">
            <v>SUM по иерархии</v>
          </cell>
        </row>
        <row r="234">
          <cell r="C234" t="str">
            <v>Int_bank_liq_assets</v>
          </cell>
          <cell r="D234" t="str">
            <v>по банкам и ВЛА</v>
          </cell>
          <cell r="E234" t="str">
            <v>Расчет</v>
          </cell>
          <cell r="F234" t="str">
            <v>SUM по иерархии</v>
          </cell>
        </row>
        <row r="235">
          <cell r="C235" t="str">
            <v>Int_CBR_lending</v>
          </cell>
          <cell r="D235" t="str">
            <v>по корр.счетам и депозитам в Банке России</v>
          </cell>
          <cell r="E235" t="str">
            <v>Расчет</v>
          </cell>
          <cell r="F235" t="str">
            <v>SUM по иерархии</v>
          </cell>
        </row>
        <row r="236">
          <cell r="C236" t="str">
            <v>Int_CBR_lending_rub</v>
          </cell>
          <cell r="D236" t="str">
            <v>по корр.счетам и депозитам в Банке России в рублях</v>
          </cell>
          <cell r="E236" t="str">
            <v xml:space="preserve"> + ParamD</v>
          </cell>
          <cell r="F236" t="str">
            <v>0,5*(CBR_lending_rub[T-1]+Bal_CBR_lending_rub[T-1]+CBR_lending_rub[T])*Int_CBR_lending_rub_level[T]</v>
          </cell>
        </row>
        <row r="237">
          <cell r="C237" t="str">
            <v>Int_CBR_lending_cur</v>
          </cell>
          <cell r="D237" t="str">
            <v>по корр.счетам и депозитам в Банке России в валюте</v>
          </cell>
          <cell r="E237" t="str">
            <v xml:space="preserve"> + ParamD</v>
          </cell>
          <cell r="F237" t="str">
            <v>0,5*(CBR_lending_cur[T-1]+Bal_CBR_lending_cur[T-1]+CBR_lending_cur[T])*Int_CBR_lending_cur_level[T]</v>
          </cell>
        </row>
        <row r="238">
          <cell r="C238" t="str">
            <v>Int_Nostro</v>
          </cell>
          <cell r="D238" t="str">
            <v>по корр.счетам НОСТРО, средствам в расчетах и на бирже</v>
          </cell>
          <cell r="E238" t="str">
            <v>Расчет</v>
          </cell>
          <cell r="F238" t="str">
            <v>SUM по иерархии</v>
          </cell>
        </row>
        <row r="239">
          <cell r="C239" t="str">
            <v>Int_Nostro_rub</v>
          </cell>
          <cell r="D239" t="str">
            <v>по корр.счетам НОСТРО, средствам в расчетах и на бирже в рублях</v>
          </cell>
          <cell r="E239" t="str">
            <v xml:space="preserve"> + ParamD</v>
          </cell>
          <cell r="F239" t="str">
            <v>0,5*(Nostro_rub[T-1]+Bal_nostro_rub[T-1]+Nostro_rub[T])*Int_Nostro_rub_level[T]</v>
          </cell>
        </row>
        <row r="240">
          <cell r="C240" t="str">
            <v>Int_Nostro_cur</v>
          </cell>
          <cell r="D240" t="str">
            <v>по корр.счетам НОСТРО, средствам в расчетах и на бирже в валюте</v>
          </cell>
          <cell r="E240" t="str">
            <v xml:space="preserve"> + ParamD</v>
          </cell>
          <cell r="F240" t="str">
            <v>0,5*(Nostro_cur[T-1]+Bal_nostro_cur[T-1]+Nostro_cur[T])*Int_Nostro_cur_level[T]</v>
          </cell>
        </row>
        <row r="241">
          <cell r="C241" t="str">
            <v>Int_bank_loan</v>
          </cell>
          <cell r="D241" t="str">
            <v>по МБК предоставленным</v>
          </cell>
          <cell r="E241" t="str">
            <v>Расчет</v>
          </cell>
          <cell r="F241" t="str">
            <v>SUM по иерархии</v>
          </cell>
        </row>
        <row r="242">
          <cell r="C242" t="str">
            <v>Int_bank_loan_rub</v>
          </cell>
          <cell r="D242" t="str">
            <v>по МБК предоставленным в рублях</v>
          </cell>
          <cell r="E242" t="str">
            <v xml:space="preserve"> + ParamD</v>
          </cell>
          <cell r="F242" t="str">
            <v>0,5*(Bank_loan_rub[T-1]+Bal_bank_loan_rub[T-1]+Bank_loan_rub[T])*Int_bank_loan_rub_level[T]</v>
          </cell>
        </row>
        <row r="243">
          <cell r="C243" t="str">
            <v>Int_bank_loan_cur</v>
          </cell>
          <cell r="D243" t="str">
            <v>по МБК предоставленным в валюте</v>
          </cell>
          <cell r="E243" t="str">
            <v xml:space="preserve"> + ParamD</v>
          </cell>
          <cell r="F243" t="str">
            <v>0,5*(Bank_loan_cur[T-1]+Bal_bank_loan_cur[T-1]+Bank_loan_cur[T])*Int_bank_loan_cur_level[T]</v>
          </cell>
        </row>
        <row r="244">
          <cell r="C244" t="str">
            <v>Int_bond</v>
          </cell>
          <cell r="D244" t="str">
            <v>по ценным бумагам</v>
          </cell>
          <cell r="E244" t="str">
            <v>Расчет</v>
          </cell>
          <cell r="F244" t="str">
            <v>SUM по иерархии</v>
          </cell>
        </row>
        <row r="245">
          <cell r="C245" t="str">
            <v>Int_FVPL</v>
          </cell>
          <cell r="D245" t="str">
            <v>по облигациям - учет по СС на ОПУ</v>
          </cell>
          <cell r="E245" t="str">
            <v>C?</v>
          </cell>
          <cell r="F245" t="str">
            <v>Loans_Int</v>
          </cell>
        </row>
        <row r="246">
          <cell r="C246" t="str">
            <v>Int_FVOCI</v>
          </cell>
          <cell r="D246" t="str">
            <v>по облигациям - учет по СС на ПСД</v>
          </cell>
          <cell r="E246" t="str">
            <v>C?</v>
          </cell>
          <cell r="F246" t="str">
            <v>Loans_Int</v>
          </cell>
        </row>
        <row r="247">
          <cell r="C247" t="str">
            <v>Int_AMC</v>
          </cell>
          <cell r="D247" t="str">
            <v>по облигациям - учет по АС</v>
          </cell>
          <cell r="E247" t="str">
            <v>C?</v>
          </cell>
          <cell r="F247" t="str">
            <v>Loans_Int</v>
          </cell>
        </row>
        <row r="248">
          <cell r="C248" t="str">
            <v>Int_c_loan_total</v>
          </cell>
          <cell r="D248" t="str">
            <v xml:space="preserve">  по кредитам ЮЛ</v>
          </cell>
          <cell r="E248" t="str">
            <v>Расчет</v>
          </cell>
          <cell r="F248" t="str">
            <v>SUM по иерархии</v>
          </cell>
        </row>
        <row r="249">
          <cell r="C249" t="str">
            <v>Int_c_loan_low</v>
          </cell>
          <cell r="D249" t="str">
            <v xml:space="preserve"> по кредитам низкорисковым</v>
          </cell>
          <cell r="E249" t="str">
            <v>C?</v>
          </cell>
          <cell r="F249" t="str">
            <v>Loans_Int</v>
          </cell>
        </row>
        <row r="250">
          <cell r="C250" t="str">
            <v>Int_c_loan_large</v>
          </cell>
          <cell r="D250" t="str">
            <v xml:space="preserve"> по кредитам крупному бизнесу</v>
          </cell>
          <cell r="E250" t="str">
            <v>C?</v>
          </cell>
          <cell r="F250" t="str">
            <v>Loans_Int</v>
          </cell>
        </row>
        <row r="251">
          <cell r="C251" t="str">
            <v>Int_c_loan_mid</v>
          </cell>
          <cell r="D251" t="str">
            <v xml:space="preserve"> по кредитам среднему и малому бизнесу</v>
          </cell>
          <cell r="E251" t="str">
            <v>C?</v>
          </cell>
          <cell r="F251" t="str">
            <v>Loans_Int</v>
          </cell>
        </row>
        <row r="252">
          <cell r="C252" t="str">
            <v>Int_c_loan_micro</v>
          </cell>
          <cell r="D252" t="str">
            <v xml:space="preserve"> по кредитам микро бизнесу</v>
          </cell>
          <cell r="E252" t="str">
            <v>C?</v>
          </cell>
          <cell r="F252" t="str">
            <v>Loans_Int</v>
          </cell>
        </row>
        <row r="253">
          <cell r="C253" t="str">
            <v>Int_c_loan_sl_construct</v>
          </cell>
          <cell r="D253" t="str">
            <v xml:space="preserve"> по финансированию строительства жилья</v>
          </cell>
          <cell r="E253" t="str">
            <v>C?</v>
          </cell>
          <cell r="F253" t="str">
            <v>Loans_Int</v>
          </cell>
        </row>
        <row r="254">
          <cell r="C254" t="str">
            <v>Int_c_loan_sl_other</v>
          </cell>
          <cell r="D254" t="str">
            <v xml:space="preserve"> по прочим специализированным кредитам</v>
          </cell>
          <cell r="E254" t="str">
            <v>C?</v>
          </cell>
          <cell r="F254" t="str">
            <v>Loans_Int</v>
          </cell>
        </row>
        <row r="255">
          <cell r="C255" t="str">
            <v>Int_c_loan_legacy</v>
          </cell>
          <cell r="D255" t="str">
            <v xml:space="preserve"> по спецпортфелю </v>
          </cell>
          <cell r="E255" t="str">
            <v>C?</v>
          </cell>
          <cell r="F255" t="str">
            <v>Loans_Int</v>
          </cell>
        </row>
        <row r="256">
          <cell r="C256" t="str">
            <v>Int_c_loan_res</v>
          </cell>
          <cell r="D256" t="str">
            <v xml:space="preserve"> по прочим кредитам ЮЛ</v>
          </cell>
        </row>
        <row r="257">
          <cell r="C257" t="str">
            <v>Int_ind_loan_total</v>
          </cell>
          <cell r="D257" t="str">
            <v xml:space="preserve">  по кредитам ФЛ</v>
          </cell>
          <cell r="E257" t="str">
            <v>Расчет</v>
          </cell>
          <cell r="F257" t="str">
            <v>SUM по иерархии</v>
          </cell>
        </row>
        <row r="258">
          <cell r="C258" t="str">
            <v>Int_ind_loan_mort</v>
          </cell>
          <cell r="D258" t="str">
            <v xml:space="preserve"> по ипотечным кредитам</v>
          </cell>
          <cell r="E258" t="str">
            <v>C?</v>
          </cell>
          <cell r="F258" t="str">
            <v>Loans_Int</v>
          </cell>
        </row>
        <row r="259">
          <cell r="C259" t="str">
            <v>Int_ind_loan_auto</v>
          </cell>
          <cell r="D259" t="str">
            <v xml:space="preserve"> по автокредитам</v>
          </cell>
          <cell r="E259" t="str">
            <v>C?</v>
          </cell>
          <cell r="F259" t="str">
            <v>Loans_Int</v>
          </cell>
        </row>
        <row r="260">
          <cell r="C260" t="str">
            <v>Int_ind_loan_card</v>
          </cell>
          <cell r="D260" t="str">
            <v xml:space="preserve"> по кредитным картам</v>
          </cell>
          <cell r="E260" t="str">
            <v>C?</v>
          </cell>
          <cell r="F260" t="str">
            <v>Loans_Int</v>
          </cell>
        </row>
        <row r="261">
          <cell r="C261" t="str">
            <v>Int_ind_loan_consume</v>
          </cell>
          <cell r="D261" t="str">
            <v xml:space="preserve"> по необеспеченному потребительскому кредитованию</v>
          </cell>
          <cell r="E261" t="str">
            <v>C?</v>
          </cell>
          <cell r="F261" t="str">
            <v>Loans_Int</v>
          </cell>
        </row>
        <row r="262">
          <cell r="C262" t="str">
            <v>Int_Exp</v>
          </cell>
          <cell r="D262" t="str">
            <v>Процентные расходы</v>
          </cell>
          <cell r="E262" t="str">
            <v>Расчет</v>
          </cell>
          <cell r="F262" t="str">
            <v>SUM по иерархии</v>
          </cell>
        </row>
        <row r="263">
          <cell r="C263" t="str">
            <v>Int_bank_borrow</v>
          </cell>
          <cell r="D263" t="str">
            <v>по банкам</v>
          </cell>
          <cell r="E263" t="str">
            <v>Расчет</v>
          </cell>
          <cell r="F263" t="str">
            <v>SUM по иерархии</v>
          </cell>
        </row>
        <row r="264">
          <cell r="C264" t="str">
            <v>Int_LORO</v>
          </cell>
          <cell r="D264" t="str">
            <v xml:space="preserve"> по корр.счетам ЛОРО</v>
          </cell>
          <cell r="E264" t="str">
            <v>Расчет</v>
          </cell>
          <cell r="F264" t="str">
            <v>SUM по иерархии</v>
          </cell>
        </row>
        <row r="265">
          <cell r="C265" t="str">
            <v>Int_LORO_rub</v>
          </cell>
          <cell r="D265" t="str">
            <v xml:space="preserve"> по корр.счетам ЛОРО в рублях</v>
          </cell>
          <cell r="E265" t="str">
            <v xml:space="preserve"> + ParamD</v>
          </cell>
          <cell r="F265" t="str">
            <v>0,5*(LORO_rub[T-1]+Bal_LORO_rub[T-1]+LORO_rub[T])*Int_bank_loan_rub_level[T]</v>
          </cell>
        </row>
        <row r="266">
          <cell r="C266" t="str">
            <v>Int_LORO_cur</v>
          </cell>
          <cell r="D266" t="str">
            <v xml:space="preserve"> по корр.счетам ЛОРО в валюте</v>
          </cell>
          <cell r="E266" t="str">
            <v xml:space="preserve"> + ParamD</v>
          </cell>
          <cell r="F266" t="str">
            <v>0,5*(LORO_cur[T-1]+Bal_LORO_cur[T-1]+LORO_cur[T])*Int_bank_loan_cur_level[T]</v>
          </cell>
        </row>
        <row r="267">
          <cell r="C267" t="str">
            <v>Int_bank_borrow_resid</v>
          </cell>
          <cell r="D267" t="str">
            <v xml:space="preserve"> по МБК, привлеченным от резидентов</v>
          </cell>
          <cell r="E267" t="str">
            <v>Расчет</v>
          </cell>
          <cell r="F267" t="str">
            <v>SUM по иерархии</v>
          </cell>
        </row>
        <row r="268">
          <cell r="C268" t="str">
            <v>Int_bank_borrow_resid_rub</v>
          </cell>
          <cell r="D268" t="str">
            <v xml:space="preserve"> по МБК, привлеченным от резидентов в рублях</v>
          </cell>
          <cell r="E268" t="str">
            <v xml:space="preserve"> + ParamD</v>
          </cell>
          <cell r="F268" t="str">
            <v>0,5*(Bank_borrow_resid_rub[T-1]+Bal_bank_borrow_resid_rub[T-1]+Bank_borrow_resid_rub[T])*Int_bank_borrow_resid_rub_level[T]</v>
          </cell>
        </row>
        <row r="269">
          <cell r="C269" t="str">
            <v>Int_bank_borrow_resid_cur</v>
          </cell>
          <cell r="D269" t="str">
            <v xml:space="preserve"> по МБК, привлеченным от резидентов в валюте</v>
          </cell>
          <cell r="E269" t="str">
            <v xml:space="preserve"> + ParamD</v>
          </cell>
          <cell r="F269" t="str">
            <v>0,5*(Bank_borrow_resid_cur[T-1]+Bal_bank_borrow_resid_cur[T-1]+Bank_borrow_resid_cur[T])*Int_bank_borrow_resid_cur_level[T]</v>
          </cell>
        </row>
        <row r="270">
          <cell r="C270" t="str">
            <v>Int_bank_borrow_foreign</v>
          </cell>
          <cell r="D270" t="str">
            <v xml:space="preserve"> по МБК, привлеченным от нерезидентов</v>
          </cell>
          <cell r="E270" t="str">
            <v>Расчет</v>
          </cell>
          <cell r="F270" t="str">
            <v>SUM по иерархии</v>
          </cell>
        </row>
        <row r="271">
          <cell r="C271" t="str">
            <v>Int_bank_borrow_foreign_rub</v>
          </cell>
          <cell r="D271" t="str">
            <v xml:space="preserve"> по МБК, привлеченным от нерезидентов в рублях</v>
          </cell>
          <cell r="E271" t="str">
            <v xml:space="preserve"> + ParamD</v>
          </cell>
          <cell r="F271" t="str">
            <v>0,5*(Bank_borrow_foreign_rub[T-1]+Bal_bank_borrow_foreign_rub[T-1]+Bank_borrow_foreign_rub[T])*Int_bank_borrow_foreign_rub_level[T]</v>
          </cell>
        </row>
        <row r="272">
          <cell r="C272" t="str">
            <v>Int_bank_borrow_foreign_cur</v>
          </cell>
          <cell r="D272" t="str">
            <v xml:space="preserve"> по МБК, привлеченным от нерезидентов в валюте</v>
          </cell>
          <cell r="E272" t="str">
            <v xml:space="preserve"> + ParamD</v>
          </cell>
          <cell r="F272" t="str">
            <v>0,5*(Bank_borrow_foreign_cur[T-1]+Bal_bank_borrow_foreign_cur[T-1]+Bank_borrow_foreign_cur[T])*Int_bank_borrow_foreign_cur_level[T]</v>
          </cell>
        </row>
        <row r="273">
          <cell r="C273" t="str">
            <v>Int_CBR_borrow</v>
          </cell>
          <cell r="D273" t="str">
            <v xml:space="preserve"> по заимствованиям у Банка России</v>
          </cell>
          <cell r="E273" t="str">
            <v>Расчет</v>
          </cell>
          <cell r="F273" t="str">
            <v>SUM по иерархии</v>
          </cell>
        </row>
        <row r="274">
          <cell r="C274" t="str">
            <v>Int_CBR_borrow_rub</v>
          </cell>
          <cell r="D274" t="str">
            <v xml:space="preserve"> по заимствованиям у Банка России в рублях</v>
          </cell>
          <cell r="E274" t="str">
            <v xml:space="preserve"> + ParamD</v>
          </cell>
          <cell r="F274" t="str">
            <v>0,5*(CBR_borrow_rub[T-1]+Bal_CBR_borrow_rub[T-1]+CBR_borrow_rub[T])*Int_CBR_borrow_rub_level[T]</v>
          </cell>
        </row>
        <row r="275">
          <cell r="C275" t="str">
            <v>Int_CBR_borrow_cur</v>
          </cell>
          <cell r="D275" t="str">
            <v xml:space="preserve"> по заимствованиям у Банка России в валюте</v>
          </cell>
          <cell r="E275" t="str">
            <v xml:space="preserve"> + ParamD</v>
          </cell>
          <cell r="F275" t="str">
            <v>0,5*(CBR_borrow_cur[T-1]+Bal_CBR_borrow_cur[T-1]+CBR_borrow_cur[T])*Int_CBR_borrow_cur_level[T]</v>
          </cell>
        </row>
        <row r="276">
          <cell r="C276" t="str">
            <v>Int_c_account</v>
          </cell>
          <cell r="D276" t="str">
            <v xml:space="preserve">  по средствам ЮЛ</v>
          </cell>
          <cell r="E276" t="str">
            <v>Расчет</v>
          </cell>
          <cell r="F276" t="str">
            <v>SUM по иерархии</v>
          </cell>
        </row>
        <row r="277">
          <cell r="C277" t="str">
            <v>Int_c_account_gov</v>
          </cell>
          <cell r="D277" t="str">
            <v xml:space="preserve"> по счетам гос. организаций</v>
          </cell>
          <cell r="E277" t="str">
            <v>Расчет</v>
          </cell>
          <cell r="F277" t="str">
            <v>SUM по иерархии</v>
          </cell>
        </row>
        <row r="278">
          <cell r="C278" t="str">
            <v>Int_c_account_gov_rub</v>
          </cell>
          <cell r="D278" t="str">
            <v xml:space="preserve"> по счетам гос. Организаций в рублях</v>
          </cell>
          <cell r="E278" t="str">
            <v xml:space="preserve"> + ParamD</v>
          </cell>
          <cell r="F278" t="str">
            <v>0,5*(C_account_gov_rub[T]+C_account_gov_rub[T-1])*Int_c_account_gov_rub_level[T]</v>
          </cell>
        </row>
        <row r="279">
          <cell r="C279" t="str">
            <v>Int_c_account_gov_cur</v>
          </cell>
          <cell r="D279" t="str">
            <v xml:space="preserve"> по счетам гос. Организаций в валюте</v>
          </cell>
          <cell r="E279" t="str">
            <v xml:space="preserve"> + ParamD</v>
          </cell>
          <cell r="F279" t="str">
            <v>0,5*(C_account_gov_cur[T]+C_account_gov_cur[T-1])*Int_c_account_gov_cur_level[T]</v>
          </cell>
        </row>
        <row r="280">
          <cell r="C280" t="str">
            <v>Int_c_account_resid</v>
          </cell>
          <cell r="D280" t="str">
            <v xml:space="preserve"> по счетам прочих ЮЛ  резидентов</v>
          </cell>
          <cell r="E280" t="str">
            <v>Расчет</v>
          </cell>
          <cell r="F280" t="str">
            <v>SUM по иерархии</v>
          </cell>
        </row>
        <row r="281">
          <cell r="C281" t="str">
            <v>Int_c_account_resid_rub</v>
          </cell>
          <cell r="D281" t="str">
            <v xml:space="preserve"> по счетам прочих ЮЛ  резидентов в рублях</v>
          </cell>
          <cell r="E281" t="str">
            <v xml:space="preserve"> + ParamD</v>
          </cell>
          <cell r="F281" t="str">
            <v>0,5*(C_account_resid_rub[T]+C_account_resid_rub[T-1])*Int_c_account_resid_rub_level[T]</v>
          </cell>
        </row>
        <row r="282">
          <cell r="C282" t="str">
            <v>Int_c_account_resid_cur</v>
          </cell>
          <cell r="D282" t="str">
            <v xml:space="preserve"> по счетам прочих ЮЛ  резидентов в валюте</v>
          </cell>
          <cell r="E282" t="str">
            <v xml:space="preserve"> + ParamD</v>
          </cell>
          <cell r="F282" t="str">
            <v>0,5*(C_account_resid_cur[T]+C_account_resid_cur[T-1])*Int_c_account_resid_cur_level[T]</v>
          </cell>
        </row>
        <row r="283">
          <cell r="C283" t="str">
            <v>Int_c_account_foreign</v>
          </cell>
          <cell r="D283" t="str">
            <v xml:space="preserve"> по счетам ЮЛ  нерезидентов</v>
          </cell>
          <cell r="E283" t="str">
            <v>Расчет</v>
          </cell>
          <cell r="F283" t="str">
            <v>SUM по иерархии</v>
          </cell>
        </row>
        <row r="284">
          <cell r="C284" t="str">
            <v>Int_c_account_foreign_rub</v>
          </cell>
          <cell r="D284" t="str">
            <v xml:space="preserve"> по счетам ЮЛ  нерезидентов в рублях</v>
          </cell>
          <cell r="E284" t="str">
            <v xml:space="preserve"> + ParamD</v>
          </cell>
          <cell r="F284" t="str">
            <v>0,5*(C_account_foreign_rub[T]+C_account_foreign_rub[T-1])*Int_c_account_foreign_rub_level[T]</v>
          </cell>
        </row>
        <row r="285">
          <cell r="C285" t="str">
            <v>Int_c_account_foreign_cur</v>
          </cell>
          <cell r="D285" t="str">
            <v xml:space="preserve"> по счетам ЮЛ  нерезидентов в валюте</v>
          </cell>
          <cell r="E285" t="str">
            <v xml:space="preserve"> + ParamD</v>
          </cell>
          <cell r="F285" t="str">
            <v>0,5*(C_account_foreign_cur[T]+C_account_foreign_cur[T-1])*Int_c_account_foreign_cur_level[T]</v>
          </cell>
        </row>
        <row r="286">
          <cell r="C286" t="str">
            <v>Int_c_deposit</v>
          </cell>
          <cell r="D286" t="str">
            <v xml:space="preserve">  по депозитам ЮЛ</v>
          </cell>
          <cell r="E286" t="str">
            <v>Расчет</v>
          </cell>
          <cell r="F286" t="str">
            <v>SUM по иерархии</v>
          </cell>
        </row>
        <row r="287">
          <cell r="C287" t="str">
            <v>Int_c_deposit_gov</v>
          </cell>
          <cell r="D287" t="str">
            <v xml:space="preserve"> по депозитам гос. организаций</v>
          </cell>
          <cell r="E287" t="str">
            <v>C?</v>
          </cell>
        </row>
        <row r="288">
          <cell r="C288" t="str">
            <v>Int_c_deposit_resid</v>
          </cell>
          <cell r="D288" t="str">
            <v xml:space="preserve"> по депозитам прочих ЮЛ  резидентов</v>
          </cell>
          <cell r="E288" t="str">
            <v>C?</v>
          </cell>
        </row>
        <row r="289">
          <cell r="C289" t="str">
            <v>Int_c_deposit_foreign</v>
          </cell>
          <cell r="D289" t="str">
            <v xml:space="preserve"> по депозитам ЮЛ  нерезидентов</v>
          </cell>
          <cell r="E289" t="str">
            <v>C?</v>
          </cell>
        </row>
        <row r="290">
          <cell r="C290" t="str">
            <v>Int_ind_borrow</v>
          </cell>
          <cell r="D290" t="str">
            <v xml:space="preserve">  по средствам ФЛ</v>
          </cell>
          <cell r="E290" t="str">
            <v>Расчет</v>
          </cell>
          <cell r="F290" t="str">
            <v>SUM по иерархии</v>
          </cell>
        </row>
        <row r="291">
          <cell r="C291" t="str">
            <v>Int_ind_account</v>
          </cell>
          <cell r="D291" t="str">
            <v xml:space="preserve"> по счетам ФЛ</v>
          </cell>
          <cell r="E291" t="str">
            <v>Расчет</v>
          </cell>
          <cell r="F291" t="str">
            <v>SUM по иерархии</v>
          </cell>
        </row>
        <row r="292">
          <cell r="C292" t="str">
            <v>Int_ind_account_rub</v>
          </cell>
          <cell r="D292" t="str">
            <v xml:space="preserve"> по счетам ФЛ в рублях</v>
          </cell>
          <cell r="E292" t="str">
            <v xml:space="preserve"> + ParamD</v>
          </cell>
          <cell r="F292" t="str">
            <v>0,5*(Ind_account_rub[T]+Ind_account_rub[T-1])*Int_ind_account_rub_level[T]</v>
          </cell>
        </row>
        <row r="293">
          <cell r="C293" t="str">
            <v>Int_ind_account_cur</v>
          </cell>
          <cell r="D293" t="str">
            <v xml:space="preserve"> по счетам ФЛ в валюте</v>
          </cell>
          <cell r="E293" t="str">
            <v xml:space="preserve"> + ParamD</v>
          </cell>
          <cell r="F293" t="str">
            <v>0,5*(Ind_account_cur[T]+Ind_account_cur[T-1])*Int_ind_account_cur_level[T]</v>
          </cell>
        </row>
        <row r="294">
          <cell r="C294" t="str">
            <v>Int_ind_deposit</v>
          </cell>
          <cell r="D294" t="str">
            <v xml:space="preserve"> по депозитам ФЛ</v>
          </cell>
          <cell r="E294" t="str">
            <v>C?</v>
          </cell>
          <cell r="F294" t="str">
            <v>Loans_Int</v>
          </cell>
        </row>
        <row r="295">
          <cell r="C295" t="str">
            <v>Int_sec_issued</v>
          </cell>
          <cell r="D295" t="str">
            <v xml:space="preserve">  по ценным бумагам</v>
          </cell>
          <cell r="E295" t="str">
            <v>Расчет</v>
          </cell>
          <cell r="F295" t="str">
            <v>SUM по иерархии</v>
          </cell>
        </row>
        <row r="296">
          <cell r="C296" t="str">
            <v>Int_sec_issued_bonds</v>
          </cell>
          <cell r="D296" t="str">
            <v xml:space="preserve"> по облигациям и векселям</v>
          </cell>
          <cell r="E296" t="str">
            <v>C?</v>
          </cell>
          <cell r="F296" t="str">
            <v>Loans_Int</v>
          </cell>
        </row>
        <row r="297">
          <cell r="C297" t="str">
            <v>Int_sec_issued_euro</v>
          </cell>
          <cell r="D297" t="str">
            <v xml:space="preserve"> по еврооблигациям</v>
          </cell>
          <cell r="E297" t="str">
            <v>C?</v>
          </cell>
          <cell r="F297" t="str">
            <v>Loans_Int</v>
          </cell>
        </row>
        <row r="298">
          <cell r="C298" t="str">
            <v>Int_subord</v>
          </cell>
          <cell r="D298" t="str">
            <v xml:space="preserve">  по субординированным инструментам</v>
          </cell>
          <cell r="E298" t="str">
            <v>Расчет</v>
          </cell>
          <cell r="F298" t="str">
            <v>SUM по иерархии</v>
          </cell>
        </row>
        <row r="299">
          <cell r="C299" t="str">
            <v>Int_subord_TIER_1</v>
          </cell>
          <cell r="D299" t="str">
            <v xml:space="preserve"> по субординированным инструментам добавочного капитала</v>
          </cell>
          <cell r="E299" t="str">
            <v>C?</v>
          </cell>
          <cell r="F299" t="str">
            <v>Loans_Int</v>
          </cell>
        </row>
        <row r="300">
          <cell r="C300" t="str">
            <v>Int_subord_TIER_2</v>
          </cell>
          <cell r="D300" t="str">
            <v xml:space="preserve"> по субординированным инструментам дополнительного капитала</v>
          </cell>
          <cell r="E300" t="str">
            <v>C?</v>
          </cell>
          <cell r="F300" t="str">
            <v>Loans_Int</v>
          </cell>
        </row>
        <row r="301">
          <cell r="C301" t="str">
            <v>NII</v>
          </cell>
          <cell r="D301" t="str">
            <v>ЧПД</v>
          </cell>
          <cell r="E301" t="str">
            <v>Расчет</v>
          </cell>
          <cell r="F301" t="str">
            <v>SUM по иерархии</v>
          </cell>
        </row>
        <row r="302">
          <cell r="C302" t="str">
            <v>Income_fees</v>
          </cell>
          <cell r="D302" t="str">
            <v>ЧКД</v>
          </cell>
          <cell r="E302" t="str">
            <v xml:space="preserve"> + ParamD</v>
          </cell>
          <cell r="F302" t="str">
            <v>(Assets_total[T]-Assets_other_total[T])*Income_fees_growth[T]</v>
          </cell>
        </row>
        <row r="303">
          <cell r="C303" t="str">
            <v>Prov_ch_total</v>
          </cell>
          <cell r="D303" t="str">
            <v>расходы на резервы</v>
          </cell>
          <cell r="E303" t="str">
            <v>Расчет</v>
          </cell>
          <cell r="F303" t="str">
            <v>SUM по иерархии</v>
          </cell>
        </row>
        <row r="304">
          <cell r="C304" t="str">
            <v>Prov_ch_bank</v>
          </cell>
          <cell r="D304" t="str">
            <v xml:space="preserve"> - по банкам и ВЛА</v>
          </cell>
          <cell r="E304" t="str">
            <v xml:space="preserve"> + ParamD</v>
          </cell>
          <cell r="F304" t="str">
            <v>Prov_ch_bank_ch[T]</v>
          </cell>
        </row>
        <row r="305">
          <cell r="C305" t="str">
            <v>Prov_ch_c_loan</v>
          </cell>
          <cell r="D305" t="str">
            <v xml:space="preserve"> - по кредитам ЮЛ ВСЕГО</v>
          </cell>
          <cell r="E305" t="str">
            <v>Расчет</v>
          </cell>
          <cell r="F305" t="str">
            <v>SUM по иерархии</v>
          </cell>
        </row>
        <row r="306">
          <cell r="C306" t="str">
            <v>Prov_ch_c_loan_low</v>
          </cell>
          <cell r="D306" t="str">
            <v xml:space="preserve"> - по кредитам низкорисковым</v>
          </cell>
          <cell r="E306" t="str">
            <v>C?</v>
          </cell>
          <cell r="F306" t="str">
            <v>Loans_Prov_Ch</v>
          </cell>
        </row>
        <row r="307">
          <cell r="C307" t="str">
            <v>Prov_ch_c_loan_large</v>
          </cell>
          <cell r="D307" t="str">
            <v xml:space="preserve"> - по кредитам крупному бизнесу</v>
          </cell>
          <cell r="E307" t="str">
            <v>C?</v>
          </cell>
          <cell r="F307" t="str">
            <v>Loans_Prov_Ch</v>
          </cell>
        </row>
        <row r="308">
          <cell r="C308" t="str">
            <v>Prov_ch_c_loan_mid</v>
          </cell>
          <cell r="D308" t="str">
            <v xml:space="preserve"> - по кредитам среднему и малому бизнесу</v>
          </cell>
          <cell r="E308" t="str">
            <v>C?</v>
          </cell>
          <cell r="F308" t="str">
            <v>Loans_Prov_Ch</v>
          </cell>
        </row>
        <row r="309">
          <cell r="C309" t="str">
            <v>Prov_ch_c_loan_micro</v>
          </cell>
          <cell r="D309" t="str">
            <v xml:space="preserve"> - по кредитам микро бизнесу</v>
          </cell>
          <cell r="E309" t="str">
            <v>C?</v>
          </cell>
          <cell r="F309" t="str">
            <v>Loans_Prov_Ch</v>
          </cell>
        </row>
        <row r="310">
          <cell r="C310" t="str">
            <v>Prov_ch_c_loan_sl_construct</v>
          </cell>
          <cell r="D310" t="str">
            <v xml:space="preserve"> - по финансированию строительства жилья</v>
          </cell>
          <cell r="E310" t="str">
            <v>C?</v>
          </cell>
          <cell r="F310" t="str">
            <v>Loans_Prov_Ch</v>
          </cell>
        </row>
        <row r="311">
          <cell r="C311" t="str">
            <v>Prov_ch_c_loan_sl_other</v>
          </cell>
          <cell r="D311" t="str">
            <v xml:space="preserve"> - по прочим специализированным кредитам</v>
          </cell>
          <cell r="E311" t="str">
            <v>C?</v>
          </cell>
          <cell r="F311" t="str">
            <v>Loans_Prov_Ch</v>
          </cell>
        </row>
        <row r="312">
          <cell r="C312" t="str">
            <v>Prov_ch_c_loan_legacy</v>
          </cell>
          <cell r="D312" t="str">
            <v xml:space="preserve"> - по спецпортфелю</v>
          </cell>
          <cell r="E312" t="str">
            <v>C?</v>
          </cell>
          <cell r="F312" t="str">
            <v>Loans_Prov_Ch</v>
          </cell>
        </row>
        <row r="313">
          <cell r="C313" t="str">
            <v>Prov_ch_c_loan_res</v>
          </cell>
          <cell r="D313" t="str">
            <v xml:space="preserve"> - по прочим кредитам ЮЛ</v>
          </cell>
          <cell r="E313" t="str">
            <v>C?</v>
          </cell>
          <cell r="F313" t="str">
            <v>Loans_Prov_Ch</v>
          </cell>
        </row>
        <row r="314">
          <cell r="C314" t="str">
            <v>Prov_ch_ind</v>
          </cell>
          <cell r="D314" t="str">
            <v>- по кредитам ФЛ ВСЕГО</v>
          </cell>
          <cell r="E314" t="str">
            <v>Расчет</v>
          </cell>
          <cell r="F314" t="str">
            <v>SUM по иерархии</v>
          </cell>
        </row>
        <row r="315">
          <cell r="C315" t="str">
            <v>Prov_ch_ind_loan_mort</v>
          </cell>
          <cell r="D315" t="str">
            <v xml:space="preserve">- по ипотечным кредитам </v>
          </cell>
          <cell r="E315" t="str">
            <v>C?</v>
          </cell>
          <cell r="F315" t="str">
            <v>Loans_Prov_Ch</v>
          </cell>
        </row>
        <row r="316">
          <cell r="C316" t="str">
            <v>Prov_ch_ind_loan_auto</v>
          </cell>
          <cell r="D316" t="str">
            <v>- по автокредитам</v>
          </cell>
          <cell r="E316" t="str">
            <v>C?</v>
          </cell>
          <cell r="F316" t="str">
            <v>Loans_Prov_Ch</v>
          </cell>
        </row>
        <row r="317">
          <cell r="C317" t="str">
            <v>Prov_ch_ind_loan_card</v>
          </cell>
          <cell r="D317" t="str">
            <v xml:space="preserve"> - по кредитным картам</v>
          </cell>
          <cell r="E317" t="str">
            <v>C?</v>
          </cell>
          <cell r="F317" t="str">
            <v>Loans_Prov_Ch</v>
          </cell>
        </row>
        <row r="318">
          <cell r="C318" t="str">
            <v>Prov_ch_ind_loan_consume</v>
          </cell>
          <cell r="D318" t="str">
            <v>- по необеспеченному потребительскому кредитованию</v>
          </cell>
          <cell r="E318" t="str">
            <v>C?</v>
          </cell>
          <cell r="F318" t="str">
            <v>Loans_Prov_Ch</v>
          </cell>
        </row>
        <row r="319">
          <cell r="C319" t="str">
            <v>Prov_ch_total_include_sec</v>
          </cell>
          <cell r="D319" t="str">
            <v>Резервы + бумаги по АС</v>
          </cell>
          <cell r="F319" t="str">
            <v>Prov_ch_total[T]+Result_bond_prov_ch[T]</v>
          </cell>
        </row>
        <row r="320">
          <cell r="C320" t="str">
            <v>Result_bond</v>
          </cell>
          <cell r="D320" t="str">
            <v>Результат по облигациям</v>
          </cell>
          <cell r="E320" t="str">
            <v>Расчет</v>
          </cell>
          <cell r="F320" t="str">
            <v>SUM по иерархии</v>
          </cell>
        </row>
        <row r="321">
          <cell r="C321" t="str">
            <v>Result_bond_FVPL_reval</v>
          </cell>
          <cell r="D321" t="str">
            <v xml:space="preserve"> - переоценка на ОПУ</v>
          </cell>
          <cell r="E321" t="str">
            <v>C?</v>
          </cell>
        </row>
        <row r="322">
          <cell r="C322" t="str">
            <v>Result_bond_trade</v>
          </cell>
          <cell r="D322" t="str">
            <v xml:space="preserve"> - торговый результат</v>
          </cell>
          <cell r="E322" t="str">
            <v>C?</v>
          </cell>
          <cell r="F322" t="str">
            <v>Result_bond_trade_level[T]</v>
          </cell>
        </row>
        <row r="323">
          <cell r="C323" t="str">
            <v>Result_bond_prov_ch</v>
          </cell>
          <cell r="D323" t="str">
            <v xml:space="preserve"> - изменение резервов</v>
          </cell>
          <cell r="E323" t="str">
            <v>C?</v>
          </cell>
        </row>
        <row r="324">
          <cell r="C324" t="str">
            <v>Prov_ch_total_exclude_prov</v>
          </cell>
          <cell r="D324" t="str">
            <v xml:space="preserve">Результат по облигациям за исключением резервов </v>
          </cell>
          <cell r="F324" t="str">
            <v>Result_bond_trade[T]+Result_bond_FVPL_reval[T]</v>
          </cell>
        </row>
        <row r="325">
          <cell r="C325" t="str">
            <v>Result_equity</v>
          </cell>
          <cell r="D325" t="str">
            <v>Результат по акциям и паям</v>
          </cell>
          <cell r="E325" t="str">
            <v>Расчет</v>
          </cell>
          <cell r="F325" t="str">
            <v>SUM по иерархии</v>
          </cell>
        </row>
        <row r="326">
          <cell r="C326" t="str">
            <v>Result_equity_reval_PL</v>
          </cell>
          <cell r="D326" t="str">
            <v xml:space="preserve"> - переоценка на ОПУ</v>
          </cell>
          <cell r="E326" t="str">
            <v>Расчет</v>
          </cell>
          <cell r="F326" t="str">
            <v>SUM по иерархии</v>
          </cell>
        </row>
        <row r="327">
          <cell r="C327" t="str">
            <v>Result_equity_reval_PL_rub</v>
          </cell>
          <cell r="D327" t="str">
            <v xml:space="preserve"> - переоценка на ОПУ в рублях</v>
          </cell>
          <cell r="E327" t="str">
            <v xml:space="preserve"> + ParamD</v>
          </cell>
          <cell r="F327" t="str">
            <v>Equity_shares_rub[T]*Equity_shares_rub_reval[T] + Equity_units_rub[T]*Equity_units_rub_reval[T]</v>
          </cell>
        </row>
        <row r="328">
          <cell r="C328" t="str">
            <v>Result_equity_reval_PL_cur</v>
          </cell>
          <cell r="D328" t="str">
            <v xml:space="preserve"> - переоценка на ОПУ в валюте</v>
          </cell>
          <cell r="E328" t="str">
            <v xml:space="preserve"> + ParamD</v>
          </cell>
          <cell r="F328" t="str">
            <v>Equity_shares_cur[T]*Equity_shares_cur_reval[T] + Equity_units_cur[T]*Equity_units_cur_reval[T]</v>
          </cell>
        </row>
        <row r="329">
          <cell r="C329" t="str">
            <v>Result_equity_trade</v>
          </cell>
          <cell r="D329" t="str">
            <v xml:space="preserve"> - торговый результат</v>
          </cell>
          <cell r="E329" t="str">
            <v>Расчет</v>
          </cell>
          <cell r="F329" t="str">
            <v>SUM по иерархии</v>
          </cell>
        </row>
        <row r="330">
          <cell r="C330" t="str">
            <v>Result_equity_trade_rub</v>
          </cell>
          <cell r="D330" t="str">
            <v xml:space="preserve"> - торговый результат в рублях</v>
          </cell>
          <cell r="E330" t="str">
            <v xml:space="preserve"> + ParamD</v>
          </cell>
          <cell r="F330" t="str">
            <v>(Equity_shares_rub[T]+Equity_units_rub[T])*Result_equity_trade_rub_level[T]</v>
          </cell>
        </row>
        <row r="331">
          <cell r="C331" t="str">
            <v>Result_equity_trade_cur</v>
          </cell>
          <cell r="D331" t="str">
            <v xml:space="preserve"> - торговый результат в валюте</v>
          </cell>
          <cell r="E331" t="str">
            <v xml:space="preserve"> + ParamD</v>
          </cell>
          <cell r="F331" t="str">
            <v>(Equity_shares_cur[T]+Equity_units_cur[T])*Result_equity_trade_cur_level[T]</v>
          </cell>
        </row>
        <row r="332">
          <cell r="C332" t="str">
            <v>Result_equity_prov_ch</v>
          </cell>
          <cell r="D332" t="str">
            <v xml:space="preserve"> - изменение резервов</v>
          </cell>
          <cell r="F332" t="str">
            <v>Equity_prov[T]-Equity_prov[T-1]</v>
          </cell>
        </row>
        <row r="333">
          <cell r="C333" t="str">
            <v>Result_FX</v>
          </cell>
          <cell r="D333" t="str">
            <v>Результат по валютному риску</v>
          </cell>
          <cell r="E333" t="str">
            <v>Расчет</v>
          </cell>
          <cell r="F333" t="str">
            <v>SUM по иерархии</v>
          </cell>
        </row>
        <row r="334">
          <cell r="C334" t="str">
            <v>Result_FX_reval</v>
          </cell>
          <cell r="D334" t="str">
            <v xml:space="preserve"> - переоценка позиций</v>
          </cell>
          <cell r="E334" t="str">
            <v>C?</v>
          </cell>
        </row>
        <row r="335">
          <cell r="C335" t="str">
            <v>Result_FX_reval_prov</v>
          </cell>
          <cell r="D335" t="str">
            <v xml:space="preserve"> -в т.ч. переоценка резервов по кредитам и ЦБ по АС</v>
          </cell>
          <cell r="E335" t="str">
            <v>C?</v>
          </cell>
          <cell r="F335" t="str">
            <v>собирается с движков (CrEn)</v>
          </cell>
        </row>
        <row r="336">
          <cell r="C336" t="str">
            <v>Result_FX_hedge</v>
          </cell>
          <cell r="D336" t="str">
            <v xml:space="preserve"> - стоимость хеджирования</v>
          </cell>
          <cell r="E336" t="str">
            <v>C?</v>
          </cell>
        </row>
        <row r="337">
          <cell r="C337" t="str">
            <v>Result_FX_trade</v>
          </cell>
          <cell r="D337" t="str">
            <v xml:space="preserve"> - торговый результат</v>
          </cell>
          <cell r="E337" t="str">
            <v>C?</v>
          </cell>
        </row>
        <row r="338">
          <cell r="C338" t="str">
            <v>Income_other</v>
          </cell>
          <cell r="D338" t="str">
            <v>Прочие операционные доходы и расходы</v>
          </cell>
          <cell r="E338" t="str">
            <v>Расчет</v>
          </cell>
          <cell r="F338" t="str">
            <v>SUM по иерархии</v>
          </cell>
        </row>
        <row r="339">
          <cell r="C339" t="str">
            <v>Income_other_deriv_result</v>
          </cell>
          <cell r="D339" t="str">
            <v>Чистый торговый результат по ПФИ (кроме валюты и цб)</v>
          </cell>
          <cell r="E339" t="str">
            <v>Расчет</v>
          </cell>
          <cell r="F339" t="str">
            <v>SUM по иерархии</v>
          </cell>
        </row>
        <row r="340">
          <cell r="C340" t="str">
            <v>Income_other_deriv_result_rub</v>
          </cell>
          <cell r="D340" t="str">
            <v>Чистый торговый результат по ПФИ (кроме валюты и цб) в рублях</v>
          </cell>
          <cell r="E340" t="str">
            <v xml:space="preserve"> + ParamD</v>
          </cell>
          <cell r="F340" t="str">
            <v>Income_other_deriv_result_rub[T0]/4*Deriv_result_rub_growth[T]</v>
          </cell>
        </row>
        <row r="341">
          <cell r="C341" t="str">
            <v>Income_other_deriv_result_cur</v>
          </cell>
          <cell r="D341" t="str">
            <v>Чистый торговый результат по ПФИ (кроме валюты и цб) в валюте</v>
          </cell>
          <cell r="E341" t="str">
            <v xml:space="preserve"> + ParamD</v>
          </cell>
          <cell r="F341" t="str">
            <v>Income_other_deriv_result_cur[T0]/4*Deriv_result_cur_growth[T]</v>
          </cell>
        </row>
        <row r="342">
          <cell r="C342" t="str">
            <v>Income_other_prov_correct</v>
          </cell>
          <cell r="D342" t="str">
            <v>Корректировки резервов</v>
          </cell>
          <cell r="E342" t="str">
            <v>C?</v>
          </cell>
          <cell r="F342" t="str">
            <v>Liab_other_prov_correct[T]-Liab_other_prov_correct[T-1]</v>
          </cell>
        </row>
        <row r="343">
          <cell r="C343" t="str">
            <v>Income_other_reval_loan</v>
          </cell>
          <cell r="D343" t="str">
            <v>Переоценка кредитов</v>
          </cell>
          <cell r="E343" t="str">
            <v xml:space="preserve"> + ParamD</v>
          </cell>
          <cell r="F343" t="str">
            <v>Income_other_reval_loan_volume[T]</v>
          </cell>
        </row>
        <row r="344">
          <cell r="C344" t="str">
            <v>Income_other_reval_invest</v>
          </cell>
          <cell r="D344" t="str">
            <v>Переоценка и резервы по инвестициям</v>
          </cell>
          <cell r="E344" t="str">
            <v>Расчет</v>
          </cell>
          <cell r="F344" t="str">
            <v>SUM по иерархии</v>
          </cell>
        </row>
        <row r="345">
          <cell r="C345" t="str">
            <v>Income_other_reval_invest_rub</v>
          </cell>
          <cell r="D345" t="str">
            <v>Переоценка и резервы по инвестициям в рублях</v>
          </cell>
          <cell r="E345" t="str">
            <v xml:space="preserve"> = ParamD</v>
          </cell>
          <cell r="F345" t="str">
            <v>Investments_portf_rub[T-1]*(Investments_rub_reval[T]-1)</v>
          </cell>
        </row>
        <row r="346">
          <cell r="C346" t="str">
            <v>Income_other_reval_invest_cur</v>
          </cell>
          <cell r="D346" t="str">
            <v>Переоценка и резервы по инвестициям в валюте</v>
          </cell>
          <cell r="E346" t="str">
            <v xml:space="preserve"> = ParamD</v>
          </cell>
          <cell r="F346" t="str">
            <v>Investments_portf_cur[T-1]*(Investments_cur_reval[T]-1)*Exch_Rate[T]</v>
          </cell>
        </row>
        <row r="347">
          <cell r="C347" t="str">
            <v>Income_other_oper_risk</v>
          </cell>
          <cell r="D347" t="str">
            <v>Потери по опер риску</v>
          </cell>
          <cell r="E347" t="str">
            <v xml:space="preserve"> = ParamD</v>
          </cell>
          <cell r="F347" t="str">
            <v>Oper_risk_ch[T]</v>
          </cell>
        </row>
        <row r="348">
          <cell r="C348" t="str">
            <v>Income_other_step_in</v>
          </cell>
          <cell r="D348" t="str">
            <v>Потери, связанные с реализацией риска вынужденной поддержки</v>
          </cell>
          <cell r="E348" t="str">
            <v>Расчет</v>
          </cell>
          <cell r="F348" t="str">
            <v>SUM по иерархии</v>
          </cell>
        </row>
        <row r="349">
          <cell r="C349" t="str">
            <v>Income_other_step_in_direct_loss</v>
          </cell>
          <cell r="D349" t="str">
            <v>- Потери по прямому финансированию</v>
          </cell>
          <cell r="E349" t="str">
            <v>Расчет</v>
          </cell>
          <cell r="F349" t="str">
            <v>SUM по иерархии</v>
          </cell>
        </row>
        <row r="350">
          <cell r="C350" t="str">
            <v>Income_other_step_in_direct_loss_rub</v>
          </cell>
          <cell r="D350" t="str">
            <v>- Потери по прямому финансированию в рублях</v>
          </cell>
          <cell r="E350" t="str">
            <v xml:space="preserve"> = ParamD</v>
          </cell>
          <cell r="F350" t="str">
            <v>Income_other_step_in_direct_loss_rub_volume[T]</v>
          </cell>
        </row>
        <row r="351">
          <cell r="C351" t="str">
            <v>Income_other_step_in_direct_loss_cur</v>
          </cell>
          <cell r="D351" t="str">
            <v>- Потери по прямому финансированию в валюте</v>
          </cell>
          <cell r="E351" t="str">
            <v xml:space="preserve"> = ParamD</v>
          </cell>
          <cell r="F351" t="str">
            <v>Income_other_step_in_direct_loss_cur_volume[T]</v>
          </cell>
        </row>
        <row r="352">
          <cell r="C352" t="str">
            <v>Income_other_step_in_non_market</v>
          </cell>
          <cell r="D352" t="str">
            <v>- Потери по льготным операциям</v>
          </cell>
          <cell r="E352" t="str">
            <v>Расчет</v>
          </cell>
          <cell r="F352" t="str">
            <v>SUM по иерархии</v>
          </cell>
        </row>
        <row r="353">
          <cell r="C353" t="str">
            <v>Income_other_step_in_non_market_rub</v>
          </cell>
          <cell r="D353" t="str">
            <v>- Потери по льготным операциям в рублях</v>
          </cell>
          <cell r="E353" t="str">
            <v xml:space="preserve"> = ParamD</v>
          </cell>
          <cell r="F353" t="str">
            <v>Income_other_step_in_non_market_rub_volume[T]</v>
          </cell>
        </row>
        <row r="354">
          <cell r="C354" t="str">
            <v>Income_other_step_in_non_market_cur</v>
          </cell>
          <cell r="D354" t="str">
            <v>- Потери по льготным операциям в валюте</v>
          </cell>
          <cell r="E354" t="str">
            <v xml:space="preserve"> = ParamD</v>
          </cell>
          <cell r="F354" t="str">
            <v>Income_other_step_in_non_market_cur_volume[T]</v>
          </cell>
        </row>
        <row r="355">
          <cell r="C355" t="str">
            <v>Income_other_etc</v>
          </cell>
          <cell r="D355" t="str">
            <v>Прочие доходы и расходы</v>
          </cell>
          <cell r="E355" t="str">
            <v xml:space="preserve"> + ParamD</v>
          </cell>
          <cell r="F355" t="str">
            <v>(Assets_total[T]-Assets_other_total[T])*Other_income_level[T]</v>
          </cell>
        </row>
        <row r="356">
          <cell r="C356" t="str">
            <v>OpEx</v>
          </cell>
          <cell r="D356" t="str">
            <v>АУР</v>
          </cell>
          <cell r="E356" t="str">
            <v>Расчет</v>
          </cell>
          <cell r="F356" t="str">
            <v>SUM по иерархии</v>
          </cell>
        </row>
        <row r="357">
          <cell r="C357" t="str">
            <v>OpEx_rub</v>
          </cell>
          <cell r="D357" t="str">
            <v>АУР в рублях</v>
          </cell>
          <cell r="E357" t="str">
            <v xml:space="preserve"> = ParamD</v>
          </cell>
          <cell r="F357" t="str">
            <v>OpEx_rub_level[T]*Assets_total[T]</v>
          </cell>
        </row>
        <row r="358">
          <cell r="C358" t="str">
            <v>OpEx_cur</v>
          </cell>
          <cell r="D358" t="str">
            <v>АУР в валюте</v>
          </cell>
          <cell r="E358" t="str">
            <v xml:space="preserve"> = ParamD</v>
          </cell>
          <cell r="F358" t="str">
            <v>OpEx_cur_level[T]*Assets_total[T]</v>
          </cell>
        </row>
        <row r="359">
          <cell r="C359" t="str">
            <v>Pre_tax</v>
          </cell>
          <cell r="D359" t="str">
            <v>Прибыль до налогов</v>
          </cell>
          <cell r="E359" t="str">
            <v>Расчет</v>
          </cell>
          <cell r="F359" t="str">
            <v>OpEx[T]+NII[T]+Income_fees[T]+Prov_ch_total[T]+Result_bond[T]+Result_equity[T]+Result_FX[T]+Income_other[T]</v>
          </cell>
        </row>
        <row r="360">
          <cell r="C360" t="str">
            <v>Tax</v>
          </cell>
          <cell r="D360" t="str">
            <v>Налоги</v>
          </cell>
          <cell r="E360" t="str">
            <v xml:space="preserve"> + ParamD</v>
          </cell>
          <cell r="F360" t="str">
            <v>max(Pre_tax[T];0)*Tax_level[T]</v>
          </cell>
        </row>
        <row r="361">
          <cell r="C361" t="str">
            <v>Net_Income</v>
          </cell>
          <cell r="D361" t="str">
            <v>Чистая прибыль</v>
          </cell>
          <cell r="E361" t="str">
            <v>Расчет</v>
          </cell>
          <cell r="F361" t="str">
            <v>Pre_tax[T]+Tax[T]</v>
          </cell>
        </row>
        <row r="362">
          <cell r="C362" t="str">
            <v>OCI</v>
          </cell>
          <cell r="D362" t="str">
            <v>Прочий совокупный доход</v>
          </cell>
          <cell r="E362" t="str">
            <v>Расчет</v>
          </cell>
          <cell r="F362" t="str">
            <v>SUM по иерархии</v>
          </cell>
        </row>
        <row r="363">
          <cell r="C363" t="str">
            <v>OCI_reval_secur</v>
          </cell>
          <cell r="D363" t="str">
            <v>Переоценка ценных бумаг</v>
          </cell>
          <cell r="E363" t="str">
            <v>C?</v>
          </cell>
        </row>
        <row r="364">
          <cell r="C364" t="str">
            <v>OCI_reval_property</v>
          </cell>
          <cell r="D364" t="str">
            <v>Изменение стоимости недвижимости</v>
          </cell>
          <cell r="E364" t="str">
            <v xml:space="preserve"> + ParamD</v>
          </cell>
          <cell r="F364" t="str">
            <v>Property[T]-Property[T-1]</v>
          </cell>
        </row>
        <row r="365">
          <cell r="C365" t="str">
            <v>Fin_result</v>
          </cell>
          <cell r="D365" t="str">
            <v>Совокупный финансовый результат</v>
          </cell>
          <cell r="E365" t="str">
            <v>Расчет</v>
          </cell>
          <cell r="F365" t="str">
            <v>Net_Income[T]+OCI[T]</v>
          </cell>
        </row>
        <row r="366">
          <cell r="D366" t="str">
            <v>Показатели капитала</v>
          </cell>
        </row>
        <row r="367">
          <cell r="C367" t="str">
            <v>Capital_total</v>
          </cell>
          <cell r="D367" t="str">
            <v>Совокупный капитал</v>
          </cell>
          <cell r="F367" t="str">
            <v>Capital_core[T]+Capital_core_add[T]</v>
          </cell>
        </row>
        <row r="368">
          <cell r="C368" t="str">
            <v>Capital_base</v>
          </cell>
          <cell r="D368" t="str">
            <v>Базовый капитал</v>
          </cell>
          <cell r="F368" t="str">
            <v>Capital_base[T]+Retained_earnings[T]-Retained_earnings[T-1]</v>
          </cell>
        </row>
        <row r="369">
          <cell r="C369" t="str">
            <v>Capital_base_delta</v>
          </cell>
          <cell r="D369" t="str">
            <v xml:space="preserve"> - в т.ч. изменения при докапитализации</v>
          </cell>
          <cell r="F369" t="str">
            <v>Capital_main[T]-Capital_main[T-1]</v>
          </cell>
        </row>
        <row r="370">
          <cell r="C370" t="str">
            <v>Capital_base_add</v>
          </cell>
          <cell r="D370" t="str">
            <v>Добавочный капитал</v>
          </cell>
          <cell r="F370" t="str">
            <v>Capital_base_add[T-1]+((Subord_TIER_1_rub[T]+Subord_TIER_1_cur[T])-(Subord_TIER_1_rub[T-1]+Subord_TIER_1_cur[T-1]))</v>
          </cell>
        </row>
        <row r="371">
          <cell r="C371" t="str">
            <v>Capital_core</v>
          </cell>
          <cell r="D371" t="str">
            <v>Основной капитал</v>
          </cell>
          <cell r="F371" t="str">
            <v>Capital_base[T]+Capital_base_add[T]</v>
          </cell>
        </row>
        <row r="372">
          <cell r="C372" t="str">
            <v>Capital_core_add</v>
          </cell>
          <cell r="D372" t="str">
            <v>Дополнительный капитал</v>
          </cell>
          <cell r="F372" t="str">
            <v>Capital_core_add[T-1]+((Subord_TIER_2_rub[T]+Subord_TIER_2_cur[T])-(Subord_TIER_2_rub[T-1]+Subord_TIER_2_cur[T-1]))</v>
          </cell>
        </row>
        <row r="373">
          <cell r="C373" t="str">
            <v>RWA_total</v>
          </cell>
          <cell r="D373" t="str">
            <v>Совокупный риск (RWA.0)</v>
          </cell>
          <cell r="F373" t="str">
            <v>SUM по иерархии</v>
          </cell>
        </row>
        <row r="374">
          <cell r="C374" t="str">
            <v>RWA_Credit_Risk</v>
          </cell>
          <cell r="D374" t="str">
            <v xml:space="preserve"> - по кредитному риску</v>
          </cell>
          <cell r="F374" t="str">
            <v>SUM по иерархии</v>
          </cell>
        </row>
        <row r="375">
          <cell r="C375" t="str">
            <v>RWA_Credit_bal</v>
          </cell>
          <cell r="D375" t="str">
            <v xml:space="preserve"> -- RWA по стандартизированной оценке </v>
          </cell>
          <cell r="F375" t="str">
            <v>СУММПРОИЗВ(все активы[T];на фиксированные RWA coef)</v>
          </cell>
          <cell r="G375" t="str">
            <v>для T0 {Capital_total[T]/N1.0[T]}; для всех периодов после</v>
          </cell>
        </row>
        <row r="376">
          <cell r="C376" t="str">
            <v>RWA_Credit_Counterparty</v>
          </cell>
          <cell r="D376" t="str">
            <v xml:space="preserve"> -- КРК (по контрагентам)</v>
          </cell>
          <cell r="F376" t="str">
            <v>RWA_Credit_Counterparty[T-1]*(1+((Assets_total[T]-Assets_total[T-1])/Assets_total[T-1]))</v>
          </cell>
        </row>
        <row r="377">
          <cell r="C377" t="str">
            <v>RWA_Credit_Deriv</v>
          </cell>
          <cell r="D377" t="str">
            <v xml:space="preserve"> -- КРС (по срочным инструментам)</v>
          </cell>
          <cell r="F377" t="str">
            <v>RWA_Credit_Deriv[T-1]*(1+((Assets_total[T]-Assets_total[T-1])/Assets_total[T-1]))</v>
          </cell>
        </row>
        <row r="378">
          <cell r="C378" t="str">
            <v>RWA_Credit_Off</v>
          </cell>
          <cell r="D378" t="str">
            <v xml:space="preserve"> -- КРВ (по внебалансовым операциям)</v>
          </cell>
          <cell r="F378" t="str">
            <v>RWA_Credit_Off[T-1]*(1+((Assets_total[T]-Assets_total[T-1])/Assets_total[T-1]))</v>
          </cell>
        </row>
        <row r="379">
          <cell r="C379" t="str">
            <v>RWA_Market_Risk</v>
          </cell>
          <cell r="D379" t="str">
            <v xml:space="preserve"> - по рыночному риску</v>
          </cell>
          <cell r="F379" t="str">
            <v>RWA_Market_Risk[T-1]*(1+(Bonds[T]-Bonds_AMC[T]-(Bonds[T-1]-Bonds_AMC[T-1]))/(Bonds[T-1]-Bonds_AMC[T-1]))</v>
          </cell>
        </row>
        <row r="380">
          <cell r="C380" t="str">
            <v>RWA_Op_Risk</v>
          </cell>
          <cell r="D380" t="str">
            <v xml:space="preserve"> - по операционному риску</v>
          </cell>
          <cell r="F380" t="str">
            <v>RWA_Op_Risk[T]*RWA_Op_Risk_growth[T]</v>
          </cell>
        </row>
        <row r="381">
          <cell r="C381" t="str">
            <v>RWA_1</v>
          </cell>
          <cell r="D381" t="str">
            <v>RWA.1</v>
          </cell>
          <cell r="F381" t="str">
            <v>(RWA_total[T]+ RWA_total[T-1])+RWA_1[T-1]</v>
          </cell>
          <cell r="G381" t="str">
            <v>для T0 {Capital_base[T]/N1.1[T]}; для всех периодов после</v>
          </cell>
        </row>
        <row r="382">
          <cell r="C382" t="str">
            <v>RWA_2</v>
          </cell>
          <cell r="D382" t="str">
            <v>RWA.2</v>
          </cell>
          <cell r="F382" t="str">
            <v>(RWA_total[T]+ RWA_total[T-1])+RWA_2[T-1]</v>
          </cell>
          <cell r="G382" t="str">
            <v xml:space="preserve">для T0 {Capital_base[T]/N1.2[T]}; для всех периодов после </v>
          </cell>
        </row>
        <row r="383">
          <cell r="C383" t="str">
            <v>Capital_Adeq_Ratios</v>
          </cell>
          <cell r="D383" t="str">
            <v xml:space="preserve">Коэффициенты достаточности капитала </v>
          </cell>
        </row>
        <row r="384">
          <cell r="C384" t="str">
            <v>CAR_CBR</v>
          </cell>
          <cell r="D384" t="str">
            <v>Достаточность капитала Банка</v>
          </cell>
        </row>
        <row r="385">
          <cell r="C385" t="str">
            <v>N1.0</v>
          </cell>
          <cell r="D385" t="str">
            <v>Н1.0</v>
          </cell>
          <cell r="F385" t="str">
            <v>Capital_base[T]/RWA_total[T]</v>
          </cell>
          <cell r="G385" t="str">
            <v xml:space="preserve">для T0 из отчетности; для всех периодов далее </v>
          </cell>
        </row>
        <row r="386">
          <cell r="C386" t="str">
            <v>N1.1</v>
          </cell>
          <cell r="D386" t="str">
            <v>Н1.1</v>
          </cell>
          <cell r="F386" t="str">
            <v>Capital_base[T]/RWA_1[T]</v>
          </cell>
          <cell r="G386" t="str">
            <v xml:space="preserve">для T0 из отчетности; для всех периодов далее </v>
          </cell>
        </row>
        <row r="387">
          <cell r="C387" t="str">
            <v>N1.2</v>
          </cell>
          <cell r="D387" t="str">
            <v>Н1.2</v>
          </cell>
          <cell r="F387" t="str">
            <v>Capital_core[T]/RWA_2[T]</v>
          </cell>
          <cell r="G387" t="str">
            <v xml:space="preserve">для T0 из отчетности; для всех периодов далее </v>
          </cell>
        </row>
        <row r="388">
          <cell r="C388" t="str">
            <v>CAR_CBR_Group</v>
          </cell>
          <cell r="D388" t="str">
            <v>Справочно достаточность капитала Группы (оценочная)</v>
          </cell>
        </row>
        <row r="389">
          <cell r="C389" t="str">
            <v>N20.0</v>
          </cell>
          <cell r="D389" t="str">
            <v>Н20.0</v>
          </cell>
          <cell r="F389" t="str">
            <v>N20.0[T]+ N1.0[T] -N1.0[T-1]</v>
          </cell>
          <cell r="G389" t="str">
            <v xml:space="preserve">ДЛЯ T0 если у Банка есть группа то берем нормативы от Группы, если Группы нет, тогда приравниваем к нормативам выше; далее </v>
          </cell>
        </row>
        <row r="390">
          <cell r="C390" t="str">
            <v>N20.1</v>
          </cell>
          <cell r="D390" t="str">
            <v>Н20.1</v>
          </cell>
          <cell r="F390" t="str">
            <v>N20.1[T]+ N1.1[T] -N1.1[T-1]</v>
          </cell>
          <cell r="G390" t="str">
            <v xml:space="preserve">ДЛЯ T0 если у Банка есть группа то берем нормативы от Группы, если Группы нет, тогда приравниваем к нормативам выше; далее </v>
          </cell>
        </row>
        <row r="391">
          <cell r="C391" t="str">
            <v>N20.2</v>
          </cell>
          <cell r="D391" t="str">
            <v>Н20.2</v>
          </cell>
          <cell r="F391" t="str">
            <v>N20.2[T]+ N1.2[T] -N1.2[T-1]</v>
          </cell>
          <cell r="G391" t="str">
            <v xml:space="preserve">ДЛЯ T0 если у Банка есть группа то берем нормативы от Группы, если Группы нет, тогда приравниваем к нормативам выше; далее </v>
          </cell>
        </row>
        <row r="392">
          <cell r="C392" t="str">
            <v>CAR_Econ</v>
          </cell>
          <cell r="D392" t="str">
            <v>Достаточность эконом. капитала</v>
          </cell>
        </row>
        <row r="393">
          <cell r="C393" t="str">
            <v>Capital_gap</v>
          </cell>
          <cell r="D393" t="str">
            <v>Дефицит / запас капитала</v>
          </cell>
        </row>
        <row r="394">
          <cell r="C394" t="str">
            <v>Capital_deficit</v>
          </cell>
          <cell r="D394" t="str">
            <v>Дефицит капитала (по нормативу)</v>
          </cell>
          <cell r="F394" t="str">
            <v>МАКС по иерархии</v>
          </cell>
        </row>
        <row r="395">
          <cell r="C395" t="str">
            <v>Capital_deficit_0</v>
          </cell>
          <cell r="F395" t="str">
            <v>ЕСЛИ(N1.0[T]&lt;Capital_N1.0[T]; (Capital_N1.0[T] - N1.0[T])*RWA_total[T];0)</v>
          </cell>
        </row>
        <row r="396">
          <cell r="C396" t="str">
            <v>Capital_deficit_1</v>
          </cell>
          <cell r="F396" t="str">
            <v>ЕСЛИ(N1.1[T]&lt;Capital_N1.1[T]; (Capital_N1.1[T] - N1.1[T])*RWA_1[T];0)</v>
          </cell>
        </row>
        <row r="397">
          <cell r="C397" t="str">
            <v>Capital_deficit_2</v>
          </cell>
          <cell r="F397" t="str">
            <v>ЕСЛИ(N1.2[T]&lt;Capital_N1.2[T]; (Capital_N1.2[T] - N1.2[T])*RWA_2[T];0)</v>
          </cell>
        </row>
        <row r="398">
          <cell r="C398" t="str">
            <v>Buffer_deficit</v>
          </cell>
          <cell r="D398" t="str">
            <v>Недостаток капитала (по надбавкам)</v>
          </cell>
          <cell r="F398" t="str">
            <v>МАКС по иерархии</v>
          </cell>
        </row>
        <row r="399">
          <cell r="C399" t="str">
            <v>Buffer_deficit_0</v>
          </cell>
          <cell r="F399" t="str">
            <v>ЕСЛИ(N1.0[T]&lt;Non_SI_Capital_N1.0_buffet[T]+Non_SI_Capital_N1.0_buffet_pp[T]; (Non_SI_Capital_N1.0_buffet[T]+Non_SI_Capital_N1.0_buffet_pp[T] - N1.0[T])*RWA_total[T];0)</v>
          </cell>
        </row>
        <row r="400">
          <cell r="C400" t="str">
            <v>Buffer_deficit_1</v>
          </cell>
          <cell r="F400" t="str">
            <v>ЕСЛИ(N1.1[T]&lt;Non_SI_Capital_N1.1_buffet[T]+Non_SI_Capital_N1.1_buffet_pp[T]; (Non_SI_Capital_N1.1_buffet[T]+Non_SI_Capital_N1.1_buffet_pp[T] - N1.1[T])*RWA_1[T];0)</v>
          </cell>
        </row>
        <row r="401">
          <cell r="C401" t="str">
            <v>Buffer_deficit_2</v>
          </cell>
          <cell r="F401" t="str">
            <v>ЕСЛИ(N1.2[T]&lt;Non_SI_Capital_N1.2_buffet[T]+Non_SI_Capital_N1.2_buffet_pp[T]; (Non_SI_Capital_N1.2_buffet[T]+Non_SI_Capital_N1.2_buffet_pp[T] - N1.2[T])*RWA_2[T];0)</v>
          </cell>
        </row>
        <row r="402">
          <cell r="C402" t="str">
            <v>Buffer_excess</v>
          </cell>
          <cell r="D402" t="str">
            <v>Избыток  капитала (по надбавкам)</v>
          </cell>
          <cell r="F402" t="str">
            <v>МАКС по иерархии</v>
          </cell>
        </row>
        <row r="403">
          <cell r="C403" t="str">
            <v>Buffer_excess_0</v>
          </cell>
          <cell r="F403" t="str">
            <v>ЕСЛИ(N1.0[T]&gt;Non_SI_Capital_N1.0_buffet[T]+Non_SI_Capital_N1.0_buffet_pp[T]; (N1.0[T]-Non_SI_Capital_N1.0_buffet[T]+Non_SI_Capital_N1.0_buffet_pp[T])*RWA_total[T];0)</v>
          </cell>
        </row>
        <row r="404">
          <cell r="C404" t="str">
            <v>Buffer_excess_1</v>
          </cell>
          <cell r="F404" t="str">
            <v>ЕСЛИ(N1.1[T]&gt;Non_SI_Capital_N1.1_buffet[T]+Non_SI_Capital_N1.1_buffet_pp[T]; (N1.1[T]-Non_SI_Capital_N1.1_buffet[T]+Non_SI_Capital_N1.1_buffet_pp[T])*RWA_1[T];0)</v>
          </cell>
        </row>
        <row r="405">
          <cell r="C405" t="str">
            <v>Buffer_excess_2</v>
          </cell>
          <cell r="F405" t="str">
            <v>ЕСЛИ(N1.2[T]&gt;Non_SI_Capital_N1.2_buffet[T]+Non_SI_Capital_N1.2_buffet_pp[T]; (N1.2[T]-Non_SI_Capital_N1.2_buffet[T]+Non_SI_Capital_N1.2_buffet_pp[T])*RWA_2[T];0)</v>
          </cell>
        </row>
        <row r="406">
          <cell r="C406" t="str">
            <v>Dividends</v>
          </cell>
          <cell r="D406" t="str">
            <v>Выплаты дивидендов</v>
          </cell>
          <cell r="F406" t="str">
            <v>МАКС(Dividends_oblig[T];МИН(Divid_max_rate[T]*Net_Income[T];Buffer_excess_0[T-1]))</v>
          </cell>
        </row>
        <row r="407">
          <cell r="C407" t="str">
            <v>Dividends_oblig</v>
          </cell>
          <cell r="D407" t="str">
            <v xml:space="preserve"> - в т.ч. обязательные к выплате</v>
          </cell>
          <cell r="F407" t="str">
            <v>Capital_base[T-1]*Divid_min_rate[T]</v>
          </cell>
        </row>
      </sheetData>
      <sheetData sheetId="4">
        <row r="1">
          <cell r="B1" t="str">
            <v>Сценарий</v>
          </cell>
          <cell r="G1" t="str">
            <v>Scen1</v>
          </cell>
        </row>
        <row r="3">
          <cell r="B3" t="str">
            <v>Банк</v>
          </cell>
          <cell r="E3" t="str">
            <v>условный</v>
          </cell>
          <cell r="G3">
            <v>1</v>
          </cell>
          <cell r="H3">
            <v>2</v>
          </cell>
          <cell r="I3">
            <v>3</v>
          </cell>
          <cell r="J3">
            <v>4</v>
          </cell>
          <cell r="K3">
            <v>5</v>
          </cell>
          <cell r="L3">
            <v>6</v>
          </cell>
          <cell r="M3">
            <v>7</v>
          </cell>
          <cell r="N3">
            <v>8</v>
          </cell>
          <cell r="O3">
            <v>9</v>
          </cell>
        </row>
        <row r="4">
          <cell r="B4" t="str">
            <v>Дата СТ</v>
          </cell>
          <cell r="G4">
            <v>43831</v>
          </cell>
        </row>
        <row r="5">
          <cell r="D5" t="str">
            <v>Level</v>
          </cell>
          <cell r="E5" t="str">
            <v>Вспомогательная переменная 1</v>
          </cell>
          <cell r="F5" t="str">
            <v>Вспомогательная переменная 2</v>
          </cell>
          <cell r="G5" t="str">
            <v>T0</v>
          </cell>
          <cell r="H5" t="str">
            <v>T1</v>
          </cell>
          <cell r="I5" t="str">
            <v>T2</v>
          </cell>
          <cell r="J5" t="str">
            <v>T3</v>
          </cell>
          <cell r="K5" t="str">
            <v>T4</v>
          </cell>
          <cell r="L5" t="str">
            <v>T5</v>
          </cell>
          <cell r="M5" t="str">
            <v>T6</v>
          </cell>
          <cell r="N5" t="str">
            <v>T7</v>
          </cell>
          <cell r="O5" t="str">
            <v>T8</v>
          </cell>
        </row>
        <row r="6">
          <cell r="B6" t="str">
            <v>Assets_total</v>
          </cell>
          <cell r="C6" t="str">
            <v>Активы всего</v>
          </cell>
          <cell r="D6">
            <v>1</v>
          </cell>
          <cell r="G6">
            <v>3400421283.2551479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</row>
        <row r="7">
          <cell r="B7" t="str">
            <v>Liq_assets</v>
          </cell>
          <cell r="C7" t="str">
            <v>Высоколиквидные активы</v>
          </cell>
          <cell r="D7">
            <v>2</v>
          </cell>
          <cell r="G7">
            <v>196442344</v>
          </cell>
          <cell r="H7">
            <v>192594031.06746531</v>
          </cell>
          <cell r="I7">
            <v>191107050.04925036</v>
          </cell>
          <cell r="J7">
            <v>191124544.44082296</v>
          </cell>
          <cell r="K7">
            <v>191628323.09466624</v>
          </cell>
          <cell r="L7">
            <v>192356650.52810672</v>
          </cell>
          <cell r="M7">
            <v>192980513.0279097</v>
          </cell>
          <cell r="N7">
            <v>193609731.80207193</v>
          </cell>
          <cell r="O7">
            <v>194033571.15429807</v>
          </cell>
        </row>
        <row r="8">
          <cell r="B8" t="str">
            <v>Cash</v>
          </cell>
          <cell r="C8" t="str">
            <v>Денежные средства</v>
          </cell>
          <cell r="D8">
            <v>3</v>
          </cell>
          <cell r="G8">
            <v>48946737</v>
          </cell>
          <cell r="H8">
            <v>49212315.458227843</v>
          </cell>
          <cell r="I8">
            <v>48563287.260828421</v>
          </cell>
          <cell r="J8">
            <v>48648816.409744665</v>
          </cell>
          <cell r="K8">
            <v>48726693.544988386</v>
          </cell>
          <cell r="L8">
            <v>48924685.48777841</v>
          </cell>
          <cell r="M8">
            <v>49077731.684441812</v>
          </cell>
          <cell r="N8">
            <v>49232072.591036066</v>
          </cell>
          <cell r="O8">
            <v>49336101.294784583</v>
          </cell>
        </row>
        <row r="9">
          <cell r="B9" t="str">
            <v>Cash_rub</v>
          </cell>
          <cell r="C9" t="str">
            <v>Денежные средства в рублях</v>
          </cell>
          <cell r="D9">
            <v>4</v>
          </cell>
          <cell r="E9" t="str">
            <v>Cash_rub_growth</v>
          </cell>
          <cell r="G9">
            <v>36964728</v>
          </cell>
          <cell r="H9">
            <v>36964728</v>
          </cell>
          <cell r="I9">
            <v>36964728</v>
          </cell>
          <cell r="J9">
            <v>36964728</v>
          </cell>
          <cell r="K9">
            <v>36964728</v>
          </cell>
          <cell r="L9">
            <v>36964728</v>
          </cell>
          <cell r="M9">
            <v>36964728</v>
          </cell>
          <cell r="N9">
            <v>36964728</v>
          </cell>
          <cell r="O9">
            <v>36964728</v>
          </cell>
        </row>
        <row r="10">
          <cell r="B10" t="str">
            <v>Cash_cur</v>
          </cell>
          <cell r="C10" t="str">
            <v>Денежные средства в валюте</v>
          </cell>
          <cell r="D10">
            <v>4</v>
          </cell>
          <cell r="E10" t="str">
            <v>Cash_cur_growth</v>
          </cell>
          <cell r="G10">
            <v>11982009</v>
          </cell>
          <cell r="H10">
            <v>14378410.799999999</v>
          </cell>
          <cell r="I10">
            <v>14378410.799999999</v>
          </cell>
          <cell r="J10">
            <v>14378410.799999999</v>
          </cell>
          <cell r="K10">
            <v>14378410.799999999</v>
          </cell>
          <cell r="L10">
            <v>14378410.799999999</v>
          </cell>
          <cell r="M10">
            <v>14378410.799999999</v>
          </cell>
          <cell r="N10">
            <v>14378410.799999999</v>
          </cell>
          <cell r="O10">
            <v>14378410.799999999</v>
          </cell>
        </row>
        <row r="11">
          <cell r="B11" t="str">
            <v>Bal_cash_rub</v>
          </cell>
          <cell r="C11" t="str">
            <v>Балансировщик ДС в рублях</v>
          </cell>
          <cell r="D11">
            <v>4</v>
          </cell>
          <cell r="H11">
            <v>-1355658.4822359376</v>
          </cell>
          <cell r="I11">
            <v>-1637885.7727689452</v>
          </cell>
          <cell r="J11">
            <v>-1486715.1474710675</v>
          </cell>
          <cell r="K11">
            <v>-1469406.895807818</v>
          </cell>
          <cell r="L11">
            <v>-1370804.1794546701</v>
          </cell>
          <cell r="M11">
            <v>-1320933.9401379374</v>
          </cell>
          <cell r="N11">
            <v>-1240778.3380917965</v>
          </cell>
          <cell r="O11">
            <v>-1194706.7816081545</v>
          </cell>
        </row>
        <row r="12">
          <cell r="B12" t="str">
            <v>Bal_cash_cur</v>
          </cell>
          <cell r="C12" t="str">
            <v>Балансировщик ДС в валюте</v>
          </cell>
          <cell r="D12">
            <v>4</v>
          </cell>
          <cell r="H12">
            <v>-775164.85953621799</v>
          </cell>
          <cell r="I12">
            <v>-1141965.7664026297</v>
          </cell>
          <cell r="J12">
            <v>-1207607.2427842631</v>
          </cell>
          <cell r="K12">
            <v>-1147038.3592037945</v>
          </cell>
          <cell r="L12">
            <v>-1047649.1327669179</v>
          </cell>
          <cell r="M12">
            <v>-944473.1754202476</v>
          </cell>
          <cell r="N12">
            <v>-870287.87087213132</v>
          </cell>
          <cell r="O12">
            <v>-812330.72360726004</v>
          </cell>
        </row>
        <row r="13">
          <cell r="B13" t="str">
            <v>CBR_lending</v>
          </cell>
          <cell r="C13" t="str">
            <v>Корр.счет и депозиты в Банке России</v>
          </cell>
          <cell r="D13">
            <v>3</v>
          </cell>
          <cell r="G13">
            <v>108002682</v>
          </cell>
          <cell r="H13">
            <v>102781844.14897168</v>
          </cell>
          <cell r="I13">
            <v>101694945.83327077</v>
          </cell>
          <cell r="J13">
            <v>102277125.88293716</v>
          </cell>
          <cell r="K13">
            <v>102343782.47573152</v>
          </cell>
          <cell r="L13">
            <v>102723515.86765605</v>
          </cell>
          <cell r="M13">
            <v>102915573.40757217</v>
          </cell>
          <cell r="N13">
            <v>103224264.28113513</v>
          </cell>
          <cell r="O13">
            <v>103401692.54134774</v>
          </cell>
        </row>
        <row r="14">
          <cell r="B14" t="str">
            <v>CBR_lending_rub</v>
          </cell>
          <cell r="C14" t="str">
            <v>Корр.счет и депозиты в Банке России в рублях</v>
          </cell>
          <cell r="D14">
            <v>4</v>
          </cell>
          <cell r="E14" t="str">
            <v>CBR_lending_rub_growth</v>
          </cell>
          <cell r="G14">
            <v>108002682</v>
          </cell>
          <cell r="H14">
            <v>108002682</v>
          </cell>
          <cell r="I14">
            <v>108002682</v>
          </cell>
          <cell r="J14">
            <v>108002682</v>
          </cell>
          <cell r="K14">
            <v>108002682</v>
          </cell>
          <cell r="L14">
            <v>108002682</v>
          </cell>
          <cell r="M14">
            <v>108002682</v>
          </cell>
          <cell r="N14">
            <v>108002682</v>
          </cell>
          <cell r="O14">
            <v>108002682</v>
          </cell>
        </row>
        <row r="15">
          <cell r="B15" t="str">
            <v>CBR_lending_cur</v>
          </cell>
          <cell r="C15" t="str">
            <v>Корр.счет и депозиты в Банке России в валюте</v>
          </cell>
          <cell r="D15">
            <v>4</v>
          </cell>
          <cell r="E15" t="str">
            <v>CBR_lending_cur_growth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</row>
        <row r="16">
          <cell r="B16" t="str">
            <v>Bal_CBR_lending_rub</v>
          </cell>
          <cell r="C16" t="str">
            <v>Балансировщик средства в Банке России в рублях</v>
          </cell>
          <cell r="D16">
            <v>4</v>
          </cell>
          <cell r="H16">
            <v>-5220837.8510283204</v>
          </cell>
          <cell r="I16">
            <v>-6307736.1667292295</v>
          </cell>
          <cell r="J16">
            <v>-5725556.1170628415</v>
          </cell>
          <cell r="K16">
            <v>-5658899.5242684847</v>
          </cell>
          <cell r="L16">
            <v>-5279166.1323439488</v>
          </cell>
          <cell r="M16">
            <v>-5087108.5924278405</v>
          </cell>
          <cell r="N16">
            <v>-4778417.7188648731</v>
          </cell>
          <cell r="O16">
            <v>-4600989.4586522644</v>
          </cell>
        </row>
        <row r="17">
          <cell r="B17" t="str">
            <v>Bal_CBR_lending_cur</v>
          </cell>
          <cell r="C17" t="str">
            <v>Балансировщик средства в Банке России в валюте</v>
          </cell>
          <cell r="D17">
            <v>4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</row>
        <row r="18">
          <cell r="B18" t="str">
            <v>Nostro</v>
          </cell>
          <cell r="C18" t="str">
            <v>Корр.счета НОСТРО, средства в расчетах и на бирже</v>
          </cell>
          <cell r="D18">
            <v>3</v>
          </cell>
          <cell r="G18">
            <v>39492925</v>
          </cell>
          <cell r="H18">
            <v>40599871.460265778</v>
          </cell>
          <cell r="I18">
            <v>40848816.95515117</v>
          </cell>
          <cell r="J18">
            <v>40198602.148141153</v>
          </cell>
          <cell r="K18">
            <v>40557847.073946327</v>
          </cell>
          <cell r="L18">
            <v>40708449.172672234</v>
          </cell>
          <cell r="M18">
            <v>40987207.935895704</v>
          </cell>
          <cell r="N18">
            <v>41153394.929900736</v>
          </cell>
          <cell r="O18">
            <v>41295777.318165764</v>
          </cell>
        </row>
        <row r="19">
          <cell r="B19" t="str">
            <v>Nostro_rub</v>
          </cell>
          <cell r="C19" t="str">
            <v>Корр.счета НОСТРО, средства в расчетах и на бирже в рублях</v>
          </cell>
          <cell r="D19">
            <v>4</v>
          </cell>
          <cell r="E19" t="str">
            <v>Nostro_rub_growth</v>
          </cell>
          <cell r="G19">
            <v>20695486</v>
          </cell>
          <cell r="H19">
            <v>20695486</v>
          </cell>
          <cell r="I19">
            <v>20695486</v>
          </cell>
          <cell r="J19">
            <v>20695486</v>
          </cell>
          <cell r="K19">
            <v>20695486</v>
          </cell>
          <cell r="L19">
            <v>20695486</v>
          </cell>
          <cell r="M19">
            <v>20695486</v>
          </cell>
          <cell r="N19">
            <v>20695486</v>
          </cell>
          <cell r="O19">
            <v>20695486</v>
          </cell>
        </row>
        <row r="20">
          <cell r="B20" t="str">
            <v>Nostro_cur</v>
          </cell>
          <cell r="C20" t="str">
            <v>Корр.счета НОСТРО, средства в расчетах и на бирже в валюте</v>
          </cell>
          <cell r="D20">
            <v>4</v>
          </cell>
          <cell r="E20" t="str">
            <v>Nostro_cur_growth</v>
          </cell>
          <cell r="G20">
            <v>18797439</v>
          </cell>
          <cell r="H20">
            <v>22556926.800000001</v>
          </cell>
          <cell r="I20">
            <v>22556926.800000001</v>
          </cell>
          <cell r="J20">
            <v>22556926.800000001</v>
          </cell>
          <cell r="K20">
            <v>22556926.800000001</v>
          </cell>
          <cell r="L20">
            <v>22556926.800000001</v>
          </cell>
          <cell r="M20">
            <v>22556926.800000001</v>
          </cell>
          <cell r="N20">
            <v>22556926.800000001</v>
          </cell>
          <cell r="O20">
            <v>22556926.800000001</v>
          </cell>
        </row>
        <row r="21">
          <cell r="B21" t="str">
            <v>Bal_nostro_rub</v>
          </cell>
          <cell r="C21" t="str">
            <v>Балансировщик НОСТРО в рублях</v>
          </cell>
          <cell r="D21">
            <v>4</v>
          </cell>
          <cell r="H21">
            <v>-31954.200402028491</v>
          </cell>
          <cell r="I21">
            <v>-51821.400737725322</v>
          </cell>
          <cell r="J21">
            <v>-42241.439693760396</v>
          </cell>
          <cell r="K21">
            <v>-43942.680875654529</v>
          </cell>
          <cell r="L21">
            <v>-40139.18159260165</v>
          </cell>
          <cell r="M21">
            <v>-39009.873291876618</v>
          </cell>
          <cell r="N21">
            <v>-36527.748382239188</v>
          </cell>
          <cell r="O21">
            <v>-35210.042659964238</v>
          </cell>
        </row>
        <row r="22">
          <cell r="B22" t="str">
            <v>Bal_nostro_cur</v>
          </cell>
          <cell r="C22" t="str">
            <v>Балансировщик НОСТРО в валюте</v>
          </cell>
          <cell r="D22">
            <v>4</v>
          </cell>
          <cell r="H22">
            <v>-2620587.1393321902</v>
          </cell>
          <cell r="I22">
            <v>-2351774.4441111023</v>
          </cell>
          <cell r="J22">
            <v>-3011569.2121650814</v>
          </cell>
          <cell r="K22">
            <v>-2650623.045178018</v>
          </cell>
          <cell r="L22">
            <v>-2503824.4457351658</v>
          </cell>
          <cell r="M22">
            <v>-2226194.9908124157</v>
          </cell>
          <cell r="N22">
            <v>-2062490.1217170206</v>
          </cell>
          <cell r="O22">
            <v>-1921425.439174274</v>
          </cell>
        </row>
        <row r="23">
          <cell r="B23" t="str">
            <v>Bank_loan</v>
          </cell>
          <cell r="C23" t="str">
            <v>МБК предоставленные</v>
          </cell>
          <cell r="D23">
            <v>2</v>
          </cell>
          <cell r="G23">
            <v>636551644</v>
          </cell>
          <cell r="H23">
            <v>674490049.39999998</v>
          </cell>
          <cell r="I23">
            <v>674490050.39999998</v>
          </cell>
          <cell r="J23">
            <v>674490051.39999998</v>
          </cell>
          <cell r="K23">
            <v>674490052.39999998</v>
          </cell>
          <cell r="L23">
            <v>674490053.39999998</v>
          </cell>
          <cell r="M23">
            <v>674490054.39999998</v>
          </cell>
          <cell r="N23">
            <v>674490055.39999998</v>
          </cell>
          <cell r="O23">
            <v>674490056.39999998</v>
          </cell>
        </row>
        <row r="24">
          <cell r="B24" t="str">
            <v>Bank_loan_rub</v>
          </cell>
          <cell r="C24" t="str">
            <v>МБК предоставленные в рублях</v>
          </cell>
          <cell r="D24">
            <v>3</v>
          </cell>
          <cell r="E24" t="str">
            <v>Bank_loan_rub_growth</v>
          </cell>
          <cell r="G24">
            <v>456716019</v>
          </cell>
          <cell r="H24">
            <v>456716019</v>
          </cell>
          <cell r="I24">
            <v>456716019</v>
          </cell>
          <cell r="J24">
            <v>456716019</v>
          </cell>
          <cell r="K24">
            <v>456716019</v>
          </cell>
          <cell r="L24">
            <v>456716019</v>
          </cell>
          <cell r="M24">
            <v>456716019</v>
          </cell>
          <cell r="N24">
            <v>456716019</v>
          </cell>
          <cell r="O24">
            <v>456716019</v>
          </cell>
        </row>
        <row r="25">
          <cell r="B25" t="str">
            <v>Bank_loan_cur</v>
          </cell>
          <cell r="C25" t="str">
            <v xml:space="preserve">МБК предоставленные в валюте </v>
          </cell>
          <cell r="D25">
            <v>3</v>
          </cell>
          <cell r="E25" t="str">
            <v>Bank_loan_cur_growth</v>
          </cell>
          <cell r="G25">
            <v>189692027</v>
          </cell>
          <cell r="H25">
            <v>227630432.40000001</v>
          </cell>
          <cell r="I25">
            <v>227630432.40000001</v>
          </cell>
          <cell r="J25">
            <v>227630432.40000001</v>
          </cell>
          <cell r="K25">
            <v>227630432.40000001</v>
          </cell>
          <cell r="L25">
            <v>227630432.40000001</v>
          </cell>
          <cell r="M25">
            <v>227630432.40000001</v>
          </cell>
          <cell r="N25">
            <v>227630432.40000001</v>
          </cell>
          <cell r="O25">
            <v>227630432.40000001</v>
          </cell>
        </row>
        <row r="26">
          <cell r="B26" t="str">
            <v>Bal_bank_loan_rub</v>
          </cell>
          <cell r="C26" t="str">
            <v>Балансировщик МБК предоставленные в рублях</v>
          </cell>
          <cell r="D26">
            <v>4</v>
          </cell>
        </row>
        <row r="27">
          <cell r="B27" t="str">
            <v>Bal_bank_loan_cur</v>
          </cell>
          <cell r="C27" t="str">
            <v xml:space="preserve">Балансировщик МБК предоставленные в валюте </v>
          </cell>
          <cell r="D27">
            <v>4</v>
          </cell>
        </row>
        <row r="28">
          <cell r="B28" t="str">
            <v>Bank_loan_prov</v>
          </cell>
          <cell r="C28" t="str">
            <v>Резервы по МБК и ВЛА</v>
          </cell>
          <cell r="D28">
            <v>3</v>
          </cell>
          <cell r="E28" t="str">
            <v>Bank_loan_prov_ch</v>
          </cell>
          <cell r="G28">
            <v>-9856402</v>
          </cell>
          <cell r="H28">
            <v>-9856402</v>
          </cell>
          <cell r="I28">
            <v>-9856401</v>
          </cell>
          <cell r="J28">
            <v>-9856400</v>
          </cell>
          <cell r="K28">
            <v>-9856399</v>
          </cell>
          <cell r="L28">
            <v>-9856398</v>
          </cell>
          <cell r="M28">
            <v>-9856397</v>
          </cell>
          <cell r="N28">
            <v>-9856396</v>
          </cell>
          <cell r="O28">
            <v>-9856395</v>
          </cell>
        </row>
        <row r="29">
          <cell r="B29" t="str">
            <v>Bonds</v>
          </cell>
          <cell r="C29" t="str">
            <v>Долговые ценные бумаги - ВСЕГО</v>
          </cell>
          <cell r="D29">
            <v>2</v>
          </cell>
          <cell r="G29">
            <v>640858809.18635643</v>
          </cell>
          <cell r="H29">
            <v>622321869.43754029</v>
          </cell>
          <cell r="I29">
            <v>622321870.8172878</v>
          </cell>
          <cell r="J29">
            <v>622321872.19703531</v>
          </cell>
          <cell r="K29">
            <v>622321873.5767827</v>
          </cell>
          <cell r="L29">
            <v>622321874.95653009</v>
          </cell>
          <cell r="M29">
            <v>622321876.33627748</v>
          </cell>
          <cell r="N29">
            <v>622321877.71602499</v>
          </cell>
          <cell r="O29">
            <v>622321879.09577239</v>
          </cell>
        </row>
        <row r="30">
          <cell r="B30" t="str">
            <v>Bonds_FVPL</v>
          </cell>
          <cell r="C30" t="str">
            <v>Облигации - учет по СС на ОПУ</v>
          </cell>
          <cell r="D30">
            <v>3</v>
          </cell>
          <cell r="G30">
            <v>106086445.84864114</v>
          </cell>
          <cell r="H30">
            <v>111874249.4279166</v>
          </cell>
          <cell r="I30">
            <v>111874250.05662917</v>
          </cell>
          <cell r="J30">
            <v>111874250.68534176</v>
          </cell>
          <cell r="K30">
            <v>111874251.31405433</v>
          </cell>
          <cell r="L30">
            <v>111874251.9427669</v>
          </cell>
          <cell r="M30">
            <v>111874252.57147947</v>
          </cell>
          <cell r="N30">
            <v>111874253.20019206</v>
          </cell>
          <cell r="O30">
            <v>111874253.82890463</v>
          </cell>
        </row>
        <row r="31">
          <cell r="B31" t="str">
            <v>Bonds_FVPL_gov_rub</v>
          </cell>
          <cell r="C31" t="str">
            <v>Российские гос. облигации ОПУ в рублях</v>
          </cell>
          <cell r="D31">
            <v>4</v>
          </cell>
          <cell r="E31" t="str">
            <v>B_pl_gov_r</v>
          </cell>
          <cell r="G31">
            <v>42503611.036569998</v>
          </cell>
          <cell r="H31">
            <v>41850162.798082598</v>
          </cell>
          <cell r="I31">
            <v>41850163.270781882</v>
          </cell>
          <cell r="J31">
            <v>41850163.743481167</v>
          </cell>
          <cell r="K31">
            <v>41850164.216180451</v>
          </cell>
          <cell r="L31">
            <v>41850164.688879736</v>
          </cell>
          <cell r="M31">
            <v>41850165.16157902</v>
          </cell>
          <cell r="N31">
            <v>41850165.634278305</v>
          </cell>
          <cell r="O31">
            <v>41850166.106977589</v>
          </cell>
        </row>
        <row r="32">
          <cell r="B32" t="str">
            <v>Bonds_FVPL_gov_cur</v>
          </cell>
          <cell r="C32" t="str">
            <v>Российские гос. облигации ОПУ в валюте</v>
          </cell>
          <cell r="D32">
            <v>4</v>
          </cell>
          <cell r="E32" t="str">
            <v>B_pl_gov_c</v>
          </cell>
          <cell r="G32">
            <v>19559261.918551199</v>
          </cell>
          <cell r="H32">
            <v>24370687.860524174</v>
          </cell>
          <cell r="I32">
            <v>24370687.860524174</v>
          </cell>
          <cell r="J32">
            <v>24370687.860524174</v>
          </cell>
          <cell r="K32">
            <v>24370687.860524174</v>
          </cell>
          <cell r="L32">
            <v>24370687.860524174</v>
          </cell>
          <cell r="M32">
            <v>24370687.860524174</v>
          </cell>
          <cell r="N32">
            <v>24370687.860524174</v>
          </cell>
          <cell r="O32">
            <v>24370687.860524174</v>
          </cell>
        </row>
        <row r="33">
          <cell r="B33" t="str">
            <v>Bonds_FVPL_corp_rub</v>
          </cell>
          <cell r="C33" t="str">
            <v>Российские корп. облигации ОПУ в рублях</v>
          </cell>
          <cell r="D33">
            <v>4</v>
          </cell>
          <cell r="E33" t="str">
            <v>B_pl_corp_r</v>
          </cell>
          <cell r="G33">
            <v>25028798.877589997</v>
          </cell>
          <cell r="H33">
            <v>23509688.950008567</v>
          </cell>
          <cell r="I33">
            <v>23509689.094683621</v>
          </cell>
          <cell r="J33">
            <v>23509689.239358675</v>
          </cell>
          <cell r="K33">
            <v>23509689.384033728</v>
          </cell>
          <cell r="L33">
            <v>23509689.528708782</v>
          </cell>
          <cell r="M33">
            <v>23509689.673383836</v>
          </cell>
          <cell r="N33">
            <v>23509689.818058889</v>
          </cell>
          <cell r="O33">
            <v>23509689.962733943</v>
          </cell>
        </row>
        <row r="34">
          <cell r="B34" t="str">
            <v>Bonds_FVPL_corp_cur</v>
          </cell>
          <cell r="C34" t="str">
            <v>Российские корп. облигации ОПУ в валюте</v>
          </cell>
          <cell r="D34">
            <v>4</v>
          </cell>
          <cell r="E34" t="str">
            <v>B_pl_corp_c</v>
          </cell>
          <cell r="G34">
            <v>18392925.351745568</v>
          </cell>
          <cell r="H34">
            <v>21516962.541827139</v>
          </cell>
          <cell r="I34">
            <v>21516962.546695698</v>
          </cell>
          <cell r="J34">
            <v>21516962.551564258</v>
          </cell>
          <cell r="K34">
            <v>21516962.556432817</v>
          </cell>
          <cell r="L34">
            <v>21516962.561301377</v>
          </cell>
          <cell r="M34">
            <v>21516962.566169936</v>
          </cell>
          <cell r="N34">
            <v>21516962.571038496</v>
          </cell>
          <cell r="O34">
            <v>21516962.575907055</v>
          </cell>
        </row>
        <row r="35">
          <cell r="B35" t="str">
            <v>Bonds_FVPL_foreign_rub</v>
          </cell>
          <cell r="C35" t="str">
            <v>Иностранные долговые ОПУ в рублях</v>
          </cell>
          <cell r="D35">
            <v>4</v>
          </cell>
          <cell r="E35" t="str">
            <v>B_pl_foreign_r</v>
          </cell>
          <cell r="G35">
            <v>413198.85904999997</v>
          </cell>
          <cell r="H35">
            <v>405031.39741370437</v>
          </cell>
          <cell r="I35">
            <v>405031.40388338256</v>
          </cell>
          <cell r="J35">
            <v>405031.41035306075</v>
          </cell>
          <cell r="K35">
            <v>405031.41682273895</v>
          </cell>
          <cell r="L35">
            <v>405031.42329241714</v>
          </cell>
          <cell r="M35">
            <v>405031.42976209533</v>
          </cell>
          <cell r="N35">
            <v>405031.43623177352</v>
          </cell>
          <cell r="O35">
            <v>405031.44270145171</v>
          </cell>
        </row>
        <row r="36">
          <cell r="B36" t="str">
            <v>Bonds_FVPL_foreign_cur</v>
          </cell>
          <cell r="C36" t="str">
            <v>Иностранные долговые ОПУ в валюте</v>
          </cell>
          <cell r="D36">
            <v>4</v>
          </cell>
          <cell r="E36" t="str">
            <v>B_pl_foreign_c</v>
          </cell>
          <cell r="G36">
            <v>188649.805134375</v>
          </cell>
          <cell r="H36">
            <v>221715.88006041493</v>
          </cell>
          <cell r="I36">
            <v>221715.88006041493</v>
          </cell>
          <cell r="J36">
            <v>221715.88006041493</v>
          </cell>
          <cell r="K36">
            <v>221715.88006041493</v>
          </cell>
          <cell r="L36">
            <v>221715.88006041493</v>
          </cell>
          <cell r="M36">
            <v>221715.88006041493</v>
          </cell>
          <cell r="N36">
            <v>221715.88006041493</v>
          </cell>
          <cell r="O36">
            <v>221715.88006041493</v>
          </cell>
        </row>
        <row r="37">
          <cell r="B37" t="str">
            <v>Bonds_FVOCI</v>
          </cell>
          <cell r="C37" t="str">
            <v>Облигации - учет по СС на ПСД</v>
          </cell>
          <cell r="D37">
            <v>3</v>
          </cell>
          <cell r="G37">
            <v>221605743.06162044</v>
          </cell>
          <cell r="H37">
            <v>216211242.10972664</v>
          </cell>
          <cell r="I37">
            <v>216211242.18563005</v>
          </cell>
          <cell r="J37">
            <v>216211242.26153344</v>
          </cell>
          <cell r="K37">
            <v>216211242.33743683</v>
          </cell>
          <cell r="L37">
            <v>216211242.41334024</v>
          </cell>
          <cell r="M37">
            <v>216211242.48924366</v>
          </cell>
          <cell r="N37">
            <v>216211242.56514704</v>
          </cell>
          <cell r="O37">
            <v>216211242.64105043</v>
          </cell>
        </row>
        <row r="38">
          <cell r="B38" t="str">
            <v>Bonds_FVOCI_gov_rub</v>
          </cell>
          <cell r="C38" t="str">
            <v>Российские гос. Облигации ПСД в рублях</v>
          </cell>
          <cell r="D38">
            <v>4</v>
          </cell>
          <cell r="E38" t="str">
            <v>B_OCI_gov_r</v>
          </cell>
          <cell r="G38">
            <v>78898473.689877674</v>
          </cell>
          <cell r="H38">
            <v>76973743.229691371</v>
          </cell>
          <cell r="I38">
            <v>76973743.229691371</v>
          </cell>
          <cell r="J38">
            <v>76973743.229691371</v>
          </cell>
          <cell r="K38">
            <v>76973743.229691371</v>
          </cell>
          <cell r="L38">
            <v>76973743.229691371</v>
          </cell>
          <cell r="M38">
            <v>76973743.229691371</v>
          </cell>
          <cell r="N38">
            <v>76973743.229691371</v>
          </cell>
          <cell r="O38">
            <v>76973743.229691371</v>
          </cell>
        </row>
        <row r="39">
          <cell r="B39" t="str">
            <v>Bonds_FVOCI_gov_cur</v>
          </cell>
          <cell r="C39" t="str">
            <v>Российские гос. Облигации ПСД в валюте</v>
          </cell>
          <cell r="D39">
            <v>4</v>
          </cell>
          <cell r="E39" t="str">
            <v>B_OCI_gov_c</v>
          </cell>
          <cell r="G39">
            <v>6541379.2288372358</v>
          </cell>
          <cell r="H39">
            <v>7968035.9515023809</v>
          </cell>
          <cell r="I39">
            <v>7968035.9515023809</v>
          </cell>
          <cell r="J39">
            <v>7968035.9515023809</v>
          </cell>
          <cell r="K39">
            <v>7968035.9515023809</v>
          </cell>
          <cell r="L39">
            <v>7968035.9515023809</v>
          </cell>
          <cell r="M39">
            <v>7968035.9515023809</v>
          </cell>
          <cell r="N39">
            <v>7968035.9515023809</v>
          </cell>
          <cell r="O39">
            <v>7968035.9515023809</v>
          </cell>
        </row>
        <row r="40">
          <cell r="B40" t="str">
            <v>Bonds_FVOCI_corp_rub</v>
          </cell>
          <cell r="C40" t="str">
            <v>Российские корп. Долговые ПСД в рублях</v>
          </cell>
          <cell r="D40">
            <v>4</v>
          </cell>
          <cell r="E40" t="str">
            <v>B_OCI_corp_r</v>
          </cell>
          <cell r="G40">
            <v>86540188.003402919</v>
          </cell>
          <cell r="H40">
            <v>74098716.966748849</v>
          </cell>
          <cell r="I40">
            <v>74098717.042652249</v>
          </cell>
          <cell r="J40">
            <v>74098717.11855565</v>
          </cell>
          <cell r="K40">
            <v>74098717.194459051</v>
          </cell>
          <cell r="L40">
            <v>74098717.270362452</v>
          </cell>
          <cell r="M40">
            <v>74098717.346265852</v>
          </cell>
          <cell r="N40">
            <v>74098717.422169253</v>
          </cell>
          <cell r="O40">
            <v>74098717.498072654</v>
          </cell>
        </row>
        <row r="41">
          <cell r="B41" t="str">
            <v>Bonds_FVOCI_corp_cur</v>
          </cell>
          <cell r="C41" t="str">
            <v>Российские корп. Долговые ПСД в валюте</v>
          </cell>
          <cell r="D41">
            <v>4</v>
          </cell>
          <cell r="E41" t="str">
            <v>B_OCI_corp_c</v>
          </cell>
          <cell r="G41">
            <v>43181428.772065796</v>
          </cell>
          <cell r="H41">
            <v>50919463.838299476</v>
          </cell>
          <cell r="I41">
            <v>50919463.838299476</v>
          </cell>
          <cell r="J41">
            <v>50919463.838299476</v>
          </cell>
          <cell r="K41">
            <v>50919463.838299476</v>
          </cell>
          <cell r="L41">
            <v>50919463.838299476</v>
          </cell>
          <cell r="M41">
            <v>50919463.838299476</v>
          </cell>
          <cell r="N41">
            <v>50919463.838299476</v>
          </cell>
          <cell r="O41">
            <v>50919463.838299476</v>
          </cell>
        </row>
        <row r="42">
          <cell r="B42" t="str">
            <v>Bonds_FVOCI_foreign_rub</v>
          </cell>
          <cell r="C42" t="str">
            <v>Иностранные долговые ПСД в рублях</v>
          </cell>
          <cell r="D42">
            <v>4</v>
          </cell>
          <cell r="E42" t="str">
            <v>B_OCI_foreign_r</v>
          </cell>
          <cell r="G42">
            <v>4491324.2199211</v>
          </cell>
          <cell r="H42">
            <v>4116957.2867463212</v>
          </cell>
          <cell r="I42">
            <v>4116957.2867463212</v>
          </cell>
          <cell r="J42">
            <v>4116957.2867463212</v>
          </cell>
          <cell r="K42">
            <v>4116957.2867463212</v>
          </cell>
          <cell r="L42">
            <v>4116957.2867463212</v>
          </cell>
          <cell r="M42">
            <v>4116957.2867463212</v>
          </cell>
          <cell r="N42">
            <v>4116957.2867463212</v>
          </cell>
          <cell r="O42">
            <v>4116957.2867463212</v>
          </cell>
        </row>
        <row r="43">
          <cell r="B43" t="str">
            <v>Bonds_FVOCI_foreign_cur</v>
          </cell>
          <cell r="C43" t="str">
            <v>Иностранные долговые ПСД в валюте</v>
          </cell>
          <cell r="D43">
            <v>4</v>
          </cell>
          <cell r="E43" t="str">
            <v>B_OCI_foreign_c</v>
          </cell>
          <cell r="G43">
            <v>1810163.866515738</v>
          </cell>
          <cell r="H43">
            <v>2143237.7094605402</v>
          </cell>
          <cell r="I43">
            <v>2143237.7094605402</v>
          </cell>
          <cell r="J43">
            <v>2143237.7094605402</v>
          </cell>
          <cell r="K43">
            <v>2143237.7094605402</v>
          </cell>
          <cell r="L43">
            <v>2143237.7094605402</v>
          </cell>
          <cell r="M43">
            <v>2143237.7094605402</v>
          </cell>
          <cell r="N43">
            <v>2143237.7094605402</v>
          </cell>
          <cell r="O43">
            <v>2143237.7094605402</v>
          </cell>
        </row>
        <row r="44">
          <cell r="B44" t="str">
            <v>Bonds_FVOCI_prov</v>
          </cell>
          <cell r="C44" t="str">
            <v>Резервы</v>
          </cell>
          <cell r="D44">
            <v>4</v>
          </cell>
          <cell r="E44" t="str">
            <v>Bonds_FVOCI_prov_rub</v>
          </cell>
          <cell r="F44" t="str">
            <v>Bonds_FVOCI_prov_cur</v>
          </cell>
          <cell r="G44">
            <v>142785.28100000002</v>
          </cell>
          <cell r="H44">
            <v>-8912.8727222952548</v>
          </cell>
          <cell r="I44">
            <v>-8912.8727222952548</v>
          </cell>
          <cell r="J44">
            <v>-8912.8727222952548</v>
          </cell>
          <cell r="K44">
            <v>-8912.8727222952548</v>
          </cell>
          <cell r="L44">
            <v>-8912.8727222952548</v>
          </cell>
          <cell r="M44">
            <v>-8912.8727222952548</v>
          </cell>
          <cell r="N44">
            <v>-8912.8727222952548</v>
          </cell>
          <cell r="O44">
            <v>-8912.8727222952548</v>
          </cell>
        </row>
        <row r="45">
          <cell r="B45" t="str">
            <v>Bonds_AMC</v>
          </cell>
          <cell r="C45" t="str">
            <v>Облигации - учет по АС</v>
          </cell>
          <cell r="D45">
            <v>3</v>
          </cell>
          <cell r="G45">
            <v>313166620.27609485</v>
          </cell>
          <cell r="H45">
            <v>294236377.8998971</v>
          </cell>
          <cell r="I45">
            <v>294236378.5750286</v>
          </cell>
          <cell r="J45">
            <v>294236379.25016004</v>
          </cell>
          <cell r="K45">
            <v>294236379.92529148</v>
          </cell>
          <cell r="L45">
            <v>294236380.60042292</v>
          </cell>
          <cell r="M45">
            <v>294236381.27555442</v>
          </cell>
          <cell r="N45">
            <v>294236381.95068586</v>
          </cell>
          <cell r="O45">
            <v>294236382.6258173</v>
          </cell>
        </row>
        <row r="46">
          <cell r="B46" t="str">
            <v>Bonds_AMC_gov_rub</v>
          </cell>
          <cell r="C46" t="str">
            <v>Российские гос. облигации АС в рублях</v>
          </cell>
          <cell r="D46">
            <v>4</v>
          </cell>
          <cell r="E46" t="str">
            <v>B_AMC_gov_r</v>
          </cell>
          <cell r="G46">
            <v>37453695.529282309</v>
          </cell>
          <cell r="H46">
            <v>34587588.861325905</v>
          </cell>
          <cell r="I46">
            <v>34587588.861325905</v>
          </cell>
          <cell r="J46">
            <v>34587588.861325905</v>
          </cell>
          <cell r="K46">
            <v>34587588.861325905</v>
          </cell>
          <cell r="L46">
            <v>34587588.861325905</v>
          </cell>
          <cell r="M46">
            <v>34587588.861325905</v>
          </cell>
          <cell r="N46">
            <v>34587588.861325905</v>
          </cell>
          <cell r="O46">
            <v>34587588.861325905</v>
          </cell>
        </row>
        <row r="47">
          <cell r="B47" t="str">
            <v>Bonds_AMC_gov_cur</v>
          </cell>
          <cell r="C47" t="str">
            <v>Российские гос. облигации АС в валюте</v>
          </cell>
          <cell r="D47">
            <v>4</v>
          </cell>
          <cell r="E47" t="str">
            <v>B_AMC_gov_c</v>
          </cell>
          <cell r="G47">
            <v>479282.91140057915</v>
          </cell>
          <cell r="H47">
            <v>579123.99524682993</v>
          </cell>
          <cell r="I47">
            <v>579123.99524682993</v>
          </cell>
          <cell r="J47">
            <v>579123.99524682993</v>
          </cell>
          <cell r="K47">
            <v>579123.99524682993</v>
          </cell>
          <cell r="L47">
            <v>579123.99524682993</v>
          </cell>
          <cell r="M47">
            <v>579123.99524682993</v>
          </cell>
          <cell r="N47">
            <v>579123.99524682993</v>
          </cell>
          <cell r="O47">
            <v>579123.99524682993</v>
          </cell>
        </row>
        <row r="48">
          <cell r="B48" t="str">
            <v>Bonds_AMC_corp_rub</v>
          </cell>
          <cell r="C48" t="str">
            <v>Российские корп. Долговые АС в рублях</v>
          </cell>
          <cell r="D48">
            <v>4</v>
          </cell>
          <cell r="E48" t="str">
            <v>B_AMC_corp_r</v>
          </cell>
          <cell r="G48">
            <v>234894628.15583488</v>
          </cell>
          <cell r="H48">
            <v>215605421.9590787</v>
          </cell>
          <cell r="I48">
            <v>215605422.24444771</v>
          </cell>
          <cell r="J48">
            <v>215605422.52981672</v>
          </cell>
          <cell r="K48">
            <v>215605422.81518573</v>
          </cell>
          <cell r="L48">
            <v>215605423.10055473</v>
          </cell>
          <cell r="M48">
            <v>215605423.38592374</v>
          </cell>
          <cell r="N48">
            <v>215605423.67129275</v>
          </cell>
          <cell r="O48">
            <v>215605423.95666176</v>
          </cell>
        </row>
        <row r="49">
          <cell r="B49" t="str">
            <v>Bonds_AMC_corp_cur</v>
          </cell>
          <cell r="C49" t="str">
            <v>Российские корп. Долговые АС в валюте</v>
          </cell>
          <cell r="D49">
            <v>4</v>
          </cell>
          <cell r="E49" t="str">
            <v>B_AMC_corp_c</v>
          </cell>
          <cell r="G49">
            <v>33690751.107500613</v>
          </cell>
          <cell r="H49">
            <v>39777639.843228586</v>
          </cell>
          <cell r="I49">
            <v>39777640.232991032</v>
          </cell>
          <cell r="J49">
            <v>39777640.622753479</v>
          </cell>
          <cell r="K49">
            <v>39777641.012515925</v>
          </cell>
          <cell r="L49">
            <v>39777641.402278371</v>
          </cell>
          <cell r="M49">
            <v>39777641.792040817</v>
          </cell>
          <cell r="N49">
            <v>39777642.181803264</v>
          </cell>
          <cell r="O49">
            <v>39777642.57156571</v>
          </cell>
        </row>
        <row r="50">
          <cell r="B50" t="str">
            <v>Bonds_AMC_foreign_rub</v>
          </cell>
          <cell r="C50" t="str">
            <v>Иностранные долговые АС в рублях</v>
          </cell>
          <cell r="D50">
            <v>4</v>
          </cell>
          <cell r="E50" t="str">
            <v>B_AMC_foreign_r</v>
          </cell>
          <cell r="G50">
            <v>2595273.88491</v>
          </cell>
          <cell r="H50">
            <v>2110436.8350107707</v>
          </cell>
          <cell r="I50">
            <v>2110436.8350107707</v>
          </cell>
          <cell r="J50">
            <v>2110436.8350107707</v>
          </cell>
          <cell r="K50">
            <v>2110436.8350107707</v>
          </cell>
          <cell r="L50">
            <v>2110436.8350107707</v>
          </cell>
          <cell r="M50">
            <v>2110436.8350107707</v>
          </cell>
          <cell r="N50">
            <v>2110436.8350107707</v>
          </cell>
          <cell r="O50">
            <v>2110436.8350107707</v>
          </cell>
        </row>
        <row r="51">
          <cell r="B51" t="str">
            <v>Bonds_AMC_foreign_cur</v>
          </cell>
          <cell r="C51" t="str">
            <v>Иностранные долговые АС в валюте</v>
          </cell>
          <cell r="D51">
            <v>4</v>
          </cell>
          <cell r="E51" t="str">
            <v>B_AMC_foreign_c</v>
          </cell>
          <cell r="G51">
            <v>1344792.8800664691</v>
          </cell>
          <cell r="H51">
            <v>1585079.2787285836</v>
          </cell>
          <cell r="I51">
            <v>1585079.2787285836</v>
          </cell>
          <cell r="J51">
            <v>1585079.2787285836</v>
          </cell>
          <cell r="K51">
            <v>1585079.2787285836</v>
          </cell>
          <cell r="L51">
            <v>1585079.2787285836</v>
          </cell>
          <cell r="M51">
            <v>1585079.2787285836</v>
          </cell>
          <cell r="N51">
            <v>1585079.2787285836</v>
          </cell>
          <cell r="O51">
            <v>1585079.2787285836</v>
          </cell>
        </row>
        <row r="52">
          <cell r="B52" t="str">
            <v>Bonds_AMC_prov</v>
          </cell>
          <cell r="C52" t="str">
            <v>Резервы</v>
          </cell>
          <cell r="D52">
            <v>4</v>
          </cell>
          <cell r="E52" t="str">
            <v>Bonds_AMC_prov_rub</v>
          </cell>
          <cell r="F52" t="str">
            <v>Bonds_AMC_prov_cur</v>
          </cell>
          <cell r="G52">
            <v>2708195.8071000003</v>
          </cell>
          <cell r="H52">
            <v>-8912.8727222952548</v>
          </cell>
          <cell r="I52">
            <v>-8912.8727222952548</v>
          </cell>
          <cell r="J52">
            <v>-8912.8727222952548</v>
          </cell>
          <cell r="K52">
            <v>-8912.8727222952548</v>
          </cell>
          <cell r="L52">
            <v>-8912.8727222952548</v>
          </cell>
          <cell r="M52">
            <v>-8912.8727222952548</v>
          </cell>
          <cell r="N52">
            <v>-8912.8727222952548</v>
          </cell>
          <cell r="O52">
            <v>-8912.8727222952548</v>
          </cell>
        </row>
        <row r="53">
          <cell r="B53" t="str">
            <v>C_loan_total</v>
          </cell>
          <cell r="C53" t="str">
            <v>Кредиты ЮЛ - ВСЕГО</v>
          </cell>
          <cell r="D53">
            <v>2</v>
          </cell>
          <cell r="G53">
            <v>1073897755.7848597</v>
          </cell>
          <cell r="H53">
            <v>870477013.75789642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</row>
        <row r="54">
          <cell r="B54" t="str">
            <v>C_loan_low</v>
          </cell>
          <cell r="C54" t="str">
            <v>Кредиты ЮЛ - низкорисковые</v>
          </cell>
          <cell r="D54">
            <v>3</v>
          </cell>
          <cell r="G54">
            <v>120154993.16538</v>
          </cell>
          <cell r="H54">
            <v>107875898.05142358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</row>
        <row r="55">
          <cell r="B55" t="str">
            <v>C_loan_low_good_portf</v>
          </cell>
          <cell r="C55" t="str">
            <v>Работающие кредиты - баланс</v>
          </cell>
          <cell r="D55">
            <v>4</v>
          </cell>
          <cell r="E55" t="str">
            <v>Cr_low_r</v>
          </cell>
          <cell r="F55" t="str">
            <v>Cr_low_c</v>
          </cell>
          <cell r="G55">
            <v>115694420.06124</v>
          </cell>
          <cell r="H55">
            <v>103237175.75129995</v>
          </cell>
          <cell r="I55">
            <v>53934287.083853178</v>
          </cell>
          <cell r="J55">
            <v>28178359.88542863</v>
          </cell>
          <cell r="K55">
            <v>14722778.616771253</v>
          </cell>
          <cell r="L55">
            <v>7692871.3527089693</v>
          </cell>
          <cell r="M55">
            <v>4019878.6242378647</v>
          </cell>
          <cell r="N55">
            <v>2100698.7175488784</v>
          </cell>
          <cell r="O55">
            <v>1097844.7753672379</v>
          </cell>
        </row>
        <row r="56">
          <cell r="B56" t="str">
            <v>C_loan_low_good_off</v>
          </cell>
          <cell r="C56" t="str">
            <v>Работающие кредиты - НКЛ</v>
          </cell>
          <cell r="D56">
            <v>1.5</v>
          </cell>
          <cell r="E56" t="str">
            <v>Cr_low_r</v>
          </cell>
          <cell r="F56" t="str">
            <v>Cr_low_c</v>
          </cell>
          <cell r="G56">
            <v>105213250.10055999</v>
          </cell>
          <cell r="H56">
            <v>93974298.918487146</v>
          </cell>
          <cell r="I56">
            <v>49089337.709845014</v>
          </cell>
          <cell r="J56">
            <v>25643881.189200878</v>
          </cell>
          <cell r="K56">
            <v>13396766.439477881</v>
          </cell>
          <cell r="L56">
            <v>6999015.5611754479</v>
          </cell>
          <cell r="M56">
            <v>3656753.0025180806</v>
          </cell>
          <cell r="N56">
            <v>1910629.0511776842</v>
          </cell>
          <cell r="O56">
            <v>998341.35661690019</v>
          </cell>
        </row>
        <row r="57">
          <cell r="B57" t="str">
            <v>C_loan_low_good_prov</v>
          </cell>
          <cell r="C57" t="str">
            <v>Резервы по работающим кредитам</v>
          </cell>
          <cell r="D57">
            <v>4</v>
          </cell>
          <cell r="E57" t="str">
            <v>Cr_low_r</v>
          </cell>
          <cell r="F57" t="str">
            <v>Cr_low_c</v>
          </cell>
          <cell r="G57">
            <v>-588607.07760000008</v>
          </cell>
          <cell r="H57">
            <v>-410457.88161637122</v>
          </cell>
          <cell r="I57">
            <v>-53934287.083853178</v>
          </cell>
          <cell r="J57">
            <v>-28178359.88542863</v>
          </cell>
          <cell r="K57">
            <v>-14722778.616771253</v>
          </cell>
          <cell r="L57">
            <v>-7692871.3527089693</v>
          </cell>
          <cell r="M57">
            <v>-4019878.6242378647</v>
          </cell>
          <cell r="N57">
            <v>-2100698.7175488784</v>
          </cell>
          <cell r="O57">
            <v>-1097844.7753672379</v>
          </cell>
        </row>
        <row r="58">
          <cell r="B58" t="str">
            <v>C_loan_low_npl_portf</v>
          </cell>
          <cell r="C58" t="str">
            <v>Неработающие кредиты</v>
          </cell>
          <cell r="D58">
            <v>4</v>
          </cell>
          <cell r="E58" t="str">
            <v>Cr_low_r</v>
          </cell>
          <cell r="F58" t="str">
            <v>Cr_low_c</v>
          </cell>
          <cell r="G58">
            <v>10319470.11703</v>
          </cell>
          <cell r="H58">
            <v>10319470.11703</v>
          </cell>
          <cell r="I58">
            <v>59622338.784476779</v>
          </cell>
          <cell r="J58">
            <v>85378244.98290132</v>
          </cell>
          <cell r="K58">
            <v>98833805.251558706</v>
          </cell>
          <cell r="L58">
            <v>105863691.51562099</v>
          </cell>
          <cell r="M58">
            <v>109536663.24409209</v>
          </cell>
          <cell r="N58">
            <v>111455821.15078108</v>
          </cell>
          <cell r="O58">
            <v>112458653.09296273</v>
          </cell>
        </row>
        <row r="59">
          <cell r="B59" t="str">
            <v>C_loan_low_npl_prov</v>
          </cell>
          <cell r="C59" t="str">
            <v>Резервы по неработающим кредитам</v>
          </cell>
          <cell r="D59">
            <v>4</v>
          </cell>
          <cell r="E59" t="str">
            <v>Cr_low_r</v>
          </cell>
          <cell r="F59" t="str">
            <v>Cr_low_c</v>
          </cell>
          <cell r="G59">
            <v>-5270289.9352900004</v>
          </cell>
          <cell r="H59">
            <v>-5270289.9352899995</v>
          </cell>
          <cell r="I59">
            <v>-59622338.784476779</v>
          </cell>
          <cell r="J59">
            <v>-85378244.98290132</v>
          </cell>
          <cell r="K59">
            <v>-98833805.251558706</v>
          </cell>
          <cell r="L59">
            <v>-105863691.51562099</v>
          </cell>
          <cell r="M59">
            <v>-109536663.24409209</v>
          </cell>
          <cell r="N59">
            <v>-111455821.15078108</v>
          </cell>
          <cell r="O59">
            <v>-112458653.09296273</v>
          </cell>
        </row>
        <row r="60">
          <cell r="B60" t="str">
            <v>C_loan_large</v>
          </cell>
          <cell r="C60" t="str">
            <v>Кредиты ЮЛ - крупный бизнес</v>
          </cell>
          <cell r="D60">
            <v>3</v>
          </cell>
          <cell r="G60">
            <v>362868877.12870991</v>
          </cell>
          <cell r="H60">
            <v>267527579.38168284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</row>
        <row r="61">
          <cell r="B61" t="str">
            <v>C_loan_large_good_portf</v>
          </cell>
          <cell r="C61" t="str">
            <v>Работающие кредиты - баланс</v>
          </cell>
          <cell r="D61">
            <v>4</v>
          </cell>
          <cell r="E61" t="str">
            <v>Cr_large_r</v>
          </cell>
          <cell r="F61" t="str">
            <v>Cr_large_c</v>
          </cell>
          <cell r="G61">
            <v>361907346.7285499</v>
          </cell>
          <cell r="H61">
            <v>263768173.7120584</v>
          </cell>
          <cell r="I61">
            <v>155369591.93643883</v>
          </cell>
          <cell r="J61">
            <v>91697719.987211362</v>
          </cell>
          <cell r="K61">
            <v>54251434.907495908</v>
          </cell>
          <cell r="L61">
            <v>32194483.770370591</v>
          </cell>
          <cell r="M61">
            <v>19176929.276786409</v>
          </cell>
          <cell r="N61">
            <v>11475496.904113973</v>
          </cell>
          <cell r="O61">
            <v>6905365.979025011</v>
          </cell>
        </row>
        <row r="62">
          <cell r="B62" t="str">
            <v>C_loan_large_good_off</v>
          </cell>
          <cell r="C62" t="str">
            <v>Работающие кредиты - НКЛ</v>
          </cell>
          <cell r="D62">
            <v>1.5</v>
          </cell>
          <cell r="E62" t="str">
            <v>Cr_large_r</v>
          </cell>
          <cell r="F62" t="str">
            <v>Cr_large_c</v>
          </cell>
          <cell r="G62">
            <v>233026609.70585001</v>
          </cell>
          <cell r="H62">
            <v>169826073.39041978</v>
          </cell>
          <cell r="I62">
            <v>99317811.860471055</v>
          </cell>
          <cell r="J62">
            <v>58087336.331650421</v>
          </cell>
          <cell r="K62">
            <v>33976285.641005367</v>
          </cell>
          <cell r="L62">
            <v>19875650.203966126</v>
          </cell>
          <cell r="M62">
            <v>11628712.213903343</v>
          </cell>
          <cell r="N62">
            <v>6804938.7962418701</v>
          </cell>
          <cell r="O62">
            <v>3983101.4930449389</v>
          </cell>
        </row>
        <row r="63">
          <cell r="B63" t="str">
            <v>C_loan_large_good_prov</v>
          </cell>
          <cell r="C63" t="str">
            <v>Резервы по работающим кредитам</v>
          </cell>
          <cell r="D63">
            <v>4</v>
          </cell>
          <cell r="E63" t="str">
            <v>Cr_large_r</v>
          </cell>
          <cell r="F63" t="str">
            <v>Cr_large_c</v>
          </cell>
          <cell r="G63">
            <v>-10816721.420910001</v>
          </cell>
          <cell r="H63">
            <v>-9501052.5806827955</v>
          </cell>
          <cell r="I63">
            <v>-155369591.93643883</v>
          </cell>
          <cell r="J63">
            <v>-91697719.987211362</v>
          </cell>
          <cell r="K63">
            <v>-54251434.907495908</v>
          </cell>
          <cell r="L63">
            <v>-32194483.770370591</v>
          </cell>
          <cell r="M63">
            <v>-19176929.276786409</v>
          </cell>
          <cell r="N63">
            <v>-11475496.904113973</v>
          </cell>
          <cell r="O63">
            <v>-6905365.979025011</v>
          </cell>
        </row>
        <row r="64">
          <cell r="B64" t="str">
            <v>C_loan_large_npl_portf</v>
          </cell>
          <cell r="C64" t="str">
            <v>Неработающие кредиты</v>
          </cell>
          <cell r="D64">
            <v>4</v>
          </cell>
          <cell r="E64" t="str">
            <v>Cr_large_r</v>
          </cell>
          <cell r="F64" t="str">
            <v>Cr_large_c</v>
          </cell>
          <cell r="G64">
            <v>28777988.122109991</v>
          </cell>
          <cell r="H64">
            <v>31140645.373074517</v>
          </cell>
          <cell r="I64">
            <v>139539207.14869407</v>
          </cell>
          <cell r="J64">
            <v>203211058.09792155</v>
          </cell>
          <cell r="K64">
            <v>240657322.17763698</v>
          </cell>
          <cell r="L64">
            <v>262714252.31476229</v>
          </cell>
          <cell r="M64">
            <v>275731785.80834651</v>
          </cell>
          <cell r="N64">
            <v>283433196.18101895</v>
          </cell>
          <cell r="O64">
            <v>288003305.10610789</v>
          </cell>
        </row>
        <row r="65">
          <cell r="B65" t="str">
            <v>C_loan_large_npl_prov</v>
          </cell>
          <cell r="C65" t="str">
            <v>Резервы по неработающим кредитам</v>
          </cell>
          <cell r="D65">
            <v>4</v>
          </cell>
          <cell r="E65" t="str">
            <v>Cr_large_r</v>
          </cell>
          <cell r="F65" t="str">
            <v>Cr_large_c</v>
          </cell>
          <cell r="G65">
            <v>-16999736.301040001</v>
          </cell>
          <cell r="H65">
            <v>-17880187.122767299</v>
          </cell>
          <cell r="I65">
            <v>-139539207.14869407</v>
          </cell>
          <cell r="J65">
            <v>-203211058.09792155</v>
          </cell>
          <cell r="K65">
            <v>-240657322.17763698</v>
          </cell>
          <cell r="L65">
            <v>-262714252.31476229</v>
          </cell>
          <cell r="M65">
            <v>-275731785.80834651</v>
          </cell>
          <cell r="N65">
            <v>-283433196.18101895</v>
          </cell>
          <cell r="O65">
            <v>-288003305.10610789</v>
          </cell>
        </row>
        <row r="66">
          <cell r="B66" t="str">
            <v>C_loan_mid</v>
          </cell>
          <cell r="C66" t="str">
            <v>Кредиты ЮЛ - средний и малый бизнес</v>
          </cell>
          <cell r="D66">
            <v>3</v>
          </cell>
          <cell r="G66">
            <v>226491644.12949991</v>
          </cell>
          <cell r="H66">
            <v>185487035.07077241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</row>
        <row r="67">
          <cell r="B67" t="str">
            <v>C_loan_mid_good_portf</v>
          </cell>
          <cell r="C67" t="str">
            <v>Работающие кредиты - баланс</v>
          </cell>
          <cell r="D67">
            <v>4</v>
          </cell>
          <cell r="E67" t="str">
            <v>Cr_mid_r</v>
          </cell>
          <cell r="F67" t="str">
            <v>Cr_mid_c</v>
          </cell>
          <cell r="G67">
            <v>236698133.60820991</v>
          </cell>
          <cell r="H67">
            <v>191361616.24511608</v>
          </cell>
          <cell r="I67">
            <v>132150804.25633347</v>
          </cell>
          <cell r="J67">
            <v>91321191.986027747</v>
          </cell>
          <cell r="K67">
            <v>63151247.558387175</v>
          </cell>
          <cell r="L67">
            <v>43704273.023137875</v>
          </cell>
          <cell r="M67">
            <v>30270642.179187335</v>
          </cell>
          <cell r="N67">
            <v>20984586.01677575</v>
          </cell>
          <cell r="O67">
            <v>14560845.206303159</v>
          </cell>
        </row>
        <row r="68">
          <cell r="B68" t="str">
            <v>C_loan_mid_good_off</v>
          </cell>
          <cell r="C68" t="str">
            <v>Работающие кредиты - НКЛ</v>
          </cell>
          <cell r="D68">
            <v>-1</v>
          </cell>
          <cell r="E68" t="str">
            <v>Cr_mid_r</v>
          </cell>
          <cell r="F68" t="str">
            <v>Cr_mid_c</v>
          </cell>
          <cell r="G68">
            <v>56481935.979689993</v>
          </cell>
          <cell r="H68">
            <v>45481551.710014366</v>
          </cell>
          <cell r="I68">
            <v>31167560.824889403</v>
          </cell>
          <cell r="J68">
            <v>21358501.724534601</v>
          </cell>
          <cell r="K68">
            <v>14636566.582609996</v>
          </cell>
          <cell r="L68">
            <v>10030166.352664264</v>
          </cell>
          <cell r="M68">
            <v>6873494.4704590235</v>
          </cell>
          <cell r="N68">
            <v>4710289.2251146035</v>
          </cell>
          <cell r="O68">
            <v>3227885.6106478623</v>
          </cell>
        </row>
        <row r="69">
          <cell r="B69" t="str">
            <v>C_loan_mid_good_prov</v>
          </cell>
          <cell r="C69" t="str">
            <v>Резервы по работающим кредитам</v>
          </cell>
          <cell r="D69">
            <v>4</v>
          </cell>
          <cell r="E69" t="str">
            <v>Cr_mid_r</v>
          </cell>
          <cell r="F69" t="str">
            <v>Cr_mid_c</v>
          </cell>
          <cell r="G69">
            <v>-13010876.295530001</v>
          </cell>
          <cell r="H69">
            <v>-9485832.4115575124</v>
          </cell>
          <cell r="I69">
            <v>-132150804.25633347</v>
          </cell>
          <cell r="J69">
            <v>-91321191.986027747</v>
          </cell>
          <cell r="K69">
            <v>-63151247.558387175</v>
          </cell>
          <cell r="L69">
            <v>-43704273.023137875</v>
          </cell>
          <cell r="M69">
            <v>-30270642.179187335</v>
          </cell>
          <cell r="N69">
            <v>-20984586.01677575</v>
          </cell>
          <cell r="O69">
            <v>-14560845.206303159</v>
          </cell>
        </row>
        <row r="70">
          <cell r="B70" t="str">
            <v>C_loan_mid_npl_portf</v>
          </cell>
          <cell r="C70" t="str">
            <v>Неработающие кредиты</v>
          </cell>
          <cell r="D70">
            <v>4</v>
          </cell>
          <cell r="E70" t="str">
            <v>Cr_mid_r</v>
          </cell>
          <cell r="F70" t="str">
            <v>Cr_mid_c</v>
          </cell>
          <cell r="G70">
            <v>20405227.53379</v>
          </cell>
          <cell r="H70">
            <v>23705637.918399658</v>
          </cell>
          <cell r="I70">
            <v>82916429.907182261</v>
          </cell>
          <cell r="J70">
            <v>123746021.17748798</v>
          </cell>
          <cell r="K70">
            <v>151915944.60512856</v>
          </cell>
          <cell r="L70">
            <v>171362898.14037788</v>
          </cell>
          <cell r="M70">
            <v>184796507.98432839</v>
          </cell>
          <cell r="N70">
            <v>194082542.14673999</v>
          </cell>
          <cell r="O70">
            <v>200506260.9572126</v>
          </cell>
        </row>
        <row r="71">
          <cell r="B71" t="str">
            <v>C_loan_mid_npl_prov</v>
          </cell>
          <cell r="C71" t="str">
            <v>Резервы по неработающим кредитам</v>
          </cell>
          <cell r="D71">
            <v>4</v>
          </cell>
          <cell r="E71" t="str">
            <v>Cr_mid_r</v>
          </cell>
          <cell r="F71" t="str">
            <v>Cr_mid_c</v>
          </cell>
          <cell r="G71">
            <v>-17600840.71697</v>
          </cell>
          <cell r="H71">
            <v>-20094386.681185801</v>
          </cell>
          <cell r="I71">
            <v>-82916429.907182261</v>
          </cell>
          <cell r="J71">
            <v>-123746021.17748798</v>
          </cell>
          <cell r="K71">
            <v>-151915944.60512856</v>
          </cell>
          <cell r="L71">
            <v>-171362898.14037788</v>
          </cell>
          <cell r="M71">
            <v>-184796507.98432839</v>
          </cell>
          <cell r="N71">
            <v>-194082542.14673999</v>
          </cell>
          <cell r="O71">
            <v>-200506260.9572126</v>
          </cell>
        </row>
        <row r="72">
          <cell r="B72" t="str">
            <v>C_loan_micro</v>
          </cell>
          <cell r="C72" t="str">
            <v>Кредиты ЮЛ - микро бизнес</v>
          </cell>
          <cell r="D72">
            <v>3</v>
          </cell>
          <cell r="G72">
            <v>189828854.43861002</v>
          </cell>
          <cell r="H72">
            <v>160084899.64304054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</row>
        <row r="73">
          <cell r="B73" t="str">
            <v>C_loan_micro_good_portf</v>
          </cell>
          <cell r="C73" t="str">
            <v>Работающие кредиты - баланс</v>
          </cell>
          <cell r="D73">
            <v>4</v>
          </cell>
          <cell r="E73" t="str">
            <v>Cr_micro_r</v>
          </cell>
          <cell r="F73" t="str">
            <v>Cr_micro_c</v>
          </cell>
          <cell r="G73">
            <v>194512039.66046</v>
          </cell>
          <cell r="H73">
            <v>162689321.73287165</v>
          </cell>
          <cell r="I73">
            <v>110757454.31700987</v>
          </cell>
          <cell r="J73">
            <v>75601863.28304711</v>
          </cell>
          <cell r="K73">
            <v>51749846.490056604</v>
          </cell>
          <cell r="L73">
            <v>35528044.140207618</v>
          </cell>
          <cell r="M73">
            <v>24467166.968668349</v>
          </cell>
          <cell r="N73">
            <v>16904608.761376921</v>
          </cell>
          <cell r="O73">
            <v>11718920.493938439</v>
          </cell>
        </row>
        <row r="74">
          <cell r="B74" t="str">
            <v>C_loan_micro_good_off</v>
          </cell>
          <cell r="C74" t="str">
            <v>Работающие кредиты - НКЛ</v>
          </cell>
          <cell r="D74">
            <v>-1</v>
          </cell>
          <cell r="E74" t="str">
            <v>Cr_micro_r</v>
          </cell>
          <cell r="F74" t="str">
            <v>Cr_micro_c</v>
          </cell>
          <cell r="G74">
            <v>53457278.037050024</v>
          </cell>
          <cell r="H74">
            <v>45038067.93057552</v>
          </cell>
          <cell r="I74">
            <v>29864825.818841115</v>
          </cell>
          <cell r="J74">
            <v>19806119.888914932</v>
          </cell>
          <cell r="K74">
            <v>13137278.90933932</v>
          </cell>
          <cell r="L74">
            <v>8715380.5459494609</v>
          </cell>
          <cell r="M74">
            <v>5782977.8604973657</v>
          </cell>
          <cell r="N74">
            <v>3838056.3083770038</v>
          </cell>
          <cell r="O74">
            <v>2547871.2676392328</v>
          </cell>
        </row>
        <row r="75">
          <cell r="B75" t="str">
            <v>C_loan_micro_good_prov</v>
          </cell>
          <cell r="C75" t="str">
            <v>Резервы по работающим кредитам</v>
          </cell>
          <cell r="D75">
            <v>4</v>
          </cell>
          <cell r="E75" t="str">
            <v>Cr_micro_r</v>
          </cell>
          <cell r="F75" t="str">
            <v>Cr_micro_c</v>
          </cell>
          <cell r="G75">
            <v>-6123876.8100299928</v>
          </cell>
          <cell r="H75">
            <v>-4405654.1834080946</v>
          </cell>
          <cell r="I75">
            <v>-110757454.31700987</v>
          </cell>
          <cell r="J75">
            <v>-75601863.28304711</v>
          </cell>
          <cell r="K75">
            <v>-51749846.490056604</v>
          </cell>
          <cell r="L75">
            <v>-35528044.140207618</v>
          </cell>
          <cell r="M75">
            <v>-24467166.968668349</v>
          </cell>
          <cell r="N75">
            <v>-16904608.761376921</v>
          </cell>
          <cell r="O75">
            <v>-11718920.493938439</v>
          </cell>
        </row>
        <row r="76">
          <cell r="B76" t="str">
            <v>C_loan_micro_npl_portf</v>
          </cell>
          <cell r="C76" t="str">
            <v>Неработающие кредиты</v>
          </cell>
          <cell r="D76">
            <v>4</v>
          </cell>
          <cell r="E76" t="str">
            <v>Cr_micro_r</v>
          </cell>
          <cell r="F76" t="str">
            <v>Cr_micro_c</v>
          </cell>
          <cell r="G76">
            <v>22647020.380339991</v>
          </cell>
          <cell r="H76">
            <v>25149405.282787763</v>
          </cell>
          <cell r="I76">
            <v>77081252.698649555</v>
          </cell>
          <cell r="J76">
            <v>112236822.73261231</v>
          </cell>
          <cell r="K76">
            <v>136088818.52560282</v>
          </cell>
          <cell r="L76">
            <v>152310599.8754518</v>
          </cell>
          <cell r="M76">
            <v>163371456.04699105</v>
          </cell>
          <cell r="N76">
            <v>170933992.25428247</v>
          </cell>
          <cell r="O76">
            <v>176119658.52172098</v>
          </cell>
        </row>
        <row r="77">
          <cell r="B77" t="str">
            <v>C_loan_micro_npl_prov</v>
          </cell>
          <cell r="C77" t="str">
            <v>Резервы по неработающим кредитам</v>
          </cell>
          <cell r="D77">
            <v>4</v>
          </cell>
          <cell r="E77" t="str">
            <v>Cr_micro_r</v>
          </cell>
          <cell r="F77" t="str">
            <v>Cr_micro_c</v>
          </cell>
          <cell r="G77">
            <v>-21206328.792159989</v>
          </cell>
          <cell r="H77">
            <v>-23348173.189210817</v>
          </cell>
          <cell r="I77">
            <v>-77081252.698649555</v>
          </cell>
          <cell r="J77">
            <v>-112236822.73261231</v>
          </cell>
          <cell r="K77">
            <v>-136088818.52560282</v>
          </cell>
          <cell r="L77">
            <v>-152310599.8754518</v>
          </cell>
          <cell r="M77">
            <v>-163371456.04699105</v>
          </cell>
          <cell r="N77">
            <v>-170933992.25428247</v>
          </cell>
          <cell r="O77">
            <v>-176119658.52172098</v>
          </cell>
        </row>
        <row r="78">
          <cell r="B78" t="str">
            <v>C_loan_sl_construct</v>
          </cell>
          <cell r="C78" t="str">
            <v>Финансирование строительства жилья</v>
          </cell>
          <cell r="D78">
            <v>3</v>
          </cell>
          <cell r="G78">
            <v>5718909.3892599996</v>
          </cell>
          <cell r="H78">
            <v>5406747.103848706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</row>
        <row r="79">
          <cell r="B79" t="str">
            <v>C_loan_sl_construct_good_portf</v>
          </cell>
          <cell r="C79" t="str">
            <v>Работающие кредиты - баланс</v>
          </cell>
          <cell r="D79">
            <v>4</v>
          </cell>
          <cell r="E79" t="str">
            <v>Cr_sl_construct_r</v>
          </cell>
          <cell r="F79" t="str">
            <v>Cr_sl_construct_c</v>
          </cell>
          <cell r="G79">
            <v>6352005.8421799997</v>
          </cell>
          <cell r="H79">
            <v>5609243.0869851829</v>
          </cell>
          <cell r="I79">
            <v>3011663.1104304497</v>
          </cell>
          <cell r="J79">
            <v>1616984.4992301753</v>
          </cell>
          <cell r="K79">
            <v>868161.75913063774</v>
          </cell>
          <cell r="L79">
            <v>466108.19765867636</v>
          </cell>
          <cell r="M79">
            <v>250239.92948016626</v>
          </cell>
          <cell r="N79">
            <v>134336.18877277186</v>
          </cell>
          <cell r="O79">
            <v>72105.822780181363</v>
          </cell>
        </row>
        <row r="80">
          <cell r="B80" t="str">
            <v>C_loan_sl_construct_good_off</v>
          </cell>
          <cell r="C80" t="str">
            <v>Работающие кредиты - НКЛ</v>
          </cell>
          <cell r="D80">
            <v>-1</v>
          </cell>
          <cell r="E80" t="str">
            <v>Cr_sl_construct_r</v>
          </cell>
          <cell r="F80" t="str">
            <v>Cr_sl_construct_c</v>
          </cell>
          <cell r="G80">
            <v>5414086.8269499997</v>
          </cell>
          <cell r="H80">
            <v>4780996.8192337491</v>
          </cell>
          <cell r="I80">
            <v>2566967.334370648</v>
          </cell>
          <cell r="J80">
            <v>1378222.4611679749</v>
          </cell>
          <cell r="K80">
            <v>739968.48675720766</v>
          </cell>
          <cell r="L80">
            <v>397280.87505536404</v>
          </cell>
          <cell r="M80">
            <v>213287.03334941142</v>
          </cell>
          <cell r="N80">
            <v>114497.27519759008</v>
          </cell>
          <cell r="O80">
            <v>61455.650911863093</v>
          </cell>
        </row>
        <row r="81">
          <cell r="B81" t="str">
            <v>C_loan_sl_construct_good_prov</v>
          </cell>
          <cell r="C81" t="str">
            <v>Резервы по работающим кредитам</v>
          </cell>
          <cell r="D81">
            <v>4</v>
          </cell>
          <cell r="E81" t="str">
            <v>Cr_sl_construct_r</v>
          </cell>
          <cell r="F81" t="str">
            <v>Cr_sl_construct_c</v>
          </cell>
          <cell r="G81">
            <v>-633096.45291999995</v>
          </cell>
          <cell r="H81">
            <v>-307161.17055702093</v>
          </cell>
          <cell r="I81">
            <v>-3011663.1104304497</v>
          </cell>
          <cell r="J81">
            <v>-1616984.4992301753</v>
          </cell>
          <cell r="K81">
            <v>-868161.75913063774</v>
          </cell>
          <cell r="L81">
            <v>-466108.19765867636</v>
          </cell>
          <cell r="M81">
            <v>-250239.92948016626</v>
          </cell>
          <cell r="N81">
            <v>-134336.18877277186</v>
          </cell>
          <cell r="O81">
            <v>-72105.822780181363</v>
          </cell>
        </row>
        <row r="82">
          <cell r="B82" t="str">
            <v>C_loan_sl_construct_npl_portf</v>
          </cell>
          <cell r="C82" t="str">
            <v>Неработающие кредиты</v>
          </cell>
          <cell r="D82">
            <v>4</v>
          </cell>
          <cell r="E82" t="str">
            <v>Cr_sl_construct_r</v>
          </cell>
          <cell r="F82" t="str">
            <v>Cr_sl_construct_c</v>
          </cell>
          <cell r="G82">
            <v>0</v>
          </cell>
          <cell r="H82">
            <v>104665.18742054437</v>
          </cell>
          <cell r="I82">
            <v>2702225.1639752779</v>
          </cell>
          <cell r="J82">
            <v>4096882.7751755528</v>
          </cell>
          <cell r="K82">
            <v>4845684.51527509</v>
          </cell>
          <cell r="L82">
            <v>5247717.0767470514</v>
          </cell>
          <cell r="M82">
            <v>5463564.344925561</v>
          </cell>
          <cell r="N82">
            <v>5579446.0856329557</v>
          </cell>
          <cell r="O82">
            <v>5641654.4516255464</v>
          </cell>
        </row>
        <row r="83">
          <cell r="B83" t="str">
            <v>C_loan_sl_construct_npl_prov</v>
          </cell>
          <cell r="C83" t="str">
            <v>Резервы по неработающим кредитам</v>
          </cell>
          <cell r="D83">
            <v>4</v>
          </cell>
          <cell r="E83" t="str">
            <v>Cr_sl_construct_r</v>
          </cell>
          <cell r="F83" t="str">
            <v>Cr_sl_construct_c</v>
          </cell>
          <cell r="G83">
            <v>0</v>
          </cell>
          <cell r="H83">
            <v>0</v>
          </cell>
          <cell r="I83">
            <v>-2702225.1639752779</v>
          </cell>
          <cell r="J83">
            <v>-4096882.7751755528</v>
          </cell>
          <cell r="K83">
            <v>-4845684.51527509</v>
          </cell>
          <cell r="L83">
            <v>-5247717.0767470514</v>
          </cell>
          <cell r="M83">
            <v>-5463564.344925561</v>
          </cell>
          <cell r="N83">
            <v>-5579446.0856329557</v>
          </cell>
          <cell r="O83">
            <v>-5641654.4516255464</v>
          </cell>
        </row>
        <row r="84">
          <cell r="B84" t="str">
            <v>C_loan_sl_other</v>
          </cell>
          <cell r="C84" t="str">
            <v>Прочие специализированные кредиты</v>
          </cell>
          <cell r="D84">
            <v>3</v>
          </cell>
          <cell r="G84">
            <v>58444428.943259999</v>
          </cell>
          <cell r="H84">
            <v>55326049.028097928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</row>
        <row r="85">
          <cell r="B85" t="str">
            <v>C_loan_sl_other_good_portf</v>
          </cell>
          <cell r="C85" t="str">
            <v>Работающие кредиты - баланс</v>
          </cell>
          <cell r="D85">
            <v>4</v>
          </cell>
          <cell r="E85" t="str">
            <v>Cr_sl_other_r</v>
          </cell>
          <cell r="F85" t="str">
            <v>Cr_sl_other_c</v>
          </cell>
          <cell r="G85">
            <v>59892643.421549998</v>
          </cell>
          <cell r="H85">
            <v>55786909.485352941</v>
          </cell>
          <cell r="I85">
            <v>36232669.84162461</v>
          </cell>
          <cell r="J85">
            <v>23532509.687630612</v>
          </cell>
          <cell r="K85">
            <v>15283963.211912071</v>
          </cell>
          <cell r="L85">
            <v>9926666.9943556376</v>
          </cell>
          <cell r="M85">
            <v>6447190.5593636436</v>
          </cell>
          <cell r="N85">
            <v>4187326.398029312</v>
          </cell>
          <cell r="O85">
            <v>2719581.4952400262</v>
          </cell>
        </row>
        <row r="86">
          <cell r="B86" t="str">
            <v>C_loan_sl_other_good_off</v>
          </cell>
          <cell r="C86" t="str">
            <v>Работающие кредиты - НКЛ</v>
          </cell>
          <cell r="D86">
            <v>-1</v>
          </cell>
          <cell r="E86" t="str">
            <v>Cr_sl_other_r</v>
          </cell>
          <cell r="F86" t="str">
            <v>Cr_sl_other_c</v>
          </cell>
          <cell r="G86">
            <v>24080747.816100001</v>
          </cell>
          <cell r="H86">
            <v>22429969.08956039</v>
          </cell>
          <cell r="I86">
            <v>14567886.774351388</v>
          </cell>
          <cell r="J86">
            <v>9461592.2152435482</v>
          </cell>
          <cell r="K86">
            <v>6145137.65831366</v>
          </cell>
          <cell r="L86">
            <v>3991154.745612341</v>
          </cell>
          <cell r="M86">
            <v>2592178.0859736823</v>
          </cell>
          <cell r="N86">
            <v>1683565.2131278331</v>
          </cell>
          <cell r="O86">
            <v>1093435.9959117528</v>
          </cell>
        </row>
        <row r="87">
          <cell r="B87" t="str">
            <v>C_loan_sl_other_good_prov</v>
          </cell>
          <cell r="C87" t="str">
            <v>Резервы по работающим кредитам</v>
          </cell>
          <cell r="D87">
            <v>4</v>
          </cell>
          <cell r="E87" t="str">
            <v>Cr_sl_other_r</v>
          </cell>
          <cell r="F87" t="str">
            <v>Cr_sl_other_c</v>
          </cell>
          <cell r="G87">
            <v>-3856363.9002200002</v>
          </cell>
          <cell r="H87">
            <v>-3319150.218614731</v>
          </cell>
          <cell r="I87">
            <v>-36232669.84162461</v>
          </cell>
          <cell r="J87">
            <v>-23532509.687630612</v>
          </cell>
          <cell r="K87">
            <v>-15283963.211912071</v>
          </cell>
          <cell r="L87">
            <v>-9926666.9943556376</v>
          </cell>
          <cell r="M87">
            <v>-6447190.5593636436</v>
          </cell>
          <cell r="N87">
            <v>-4187326.398029312</v>
          </cell>
          <cell r="O87">
            <v>-2719581.4952400262</v>
          </cell>
        </row>
        <row r="88">
          <cell r="B88" t="str">
            <v>C_loan_sl_other_npl_portf</v>
          </cell>
          <cell r="C88" t="str">
            <v>Неработающие кредиты</v>
          </cell>
          <cell r="D88">
            <v>4</v>
          </cell>
          <cell r="E88" t="str">
            <v>Cr_sl_other_r</v>
          </cell>
          <cell r="F88" t="str">
            <v>Cr_sl_other_c</v>
          </cell>
          <cell r="G88">
            <v>6385142.5062999986</v>
          </cell>
          <cell r="H88">
            <v>7572778.331800106</v>
          </cell>
          <cell r="I88">
            <v>27126997.975528438</v>
          </cell>
          <cell r="J88">
            <v>39827137.129522435</v>
          </cell>
          <cell r="K88">
            <v>48075662.605240978</v>
          </cell>
          <cell r="L88">
            <v>53432937.82279741</v>
          </cell>
          <cell r="M88">
            <v>56912393.257789403</v>
          </cell>
          <cell r="N88">
            <v>59172235.419123739</v>
          </cell>
          <cell r="O88">
            <v>60639958.321913026</v>
          </cell>
        </row>
        <row r="89">
          <cell r="B89" t="str">
            <v>C_loan_sl_other_npl_prov</v>
          </cell>
          <cell r="C89" t="str">
            <v>Резервы по неработающим кредитам</v>
          </cell>
          <cell r="D89">
            <v>4</v>
          </cell>
          <cell r="E89" t="str">
            <v>Cr_sl_other_r</v>
          </cell>
          <cell r="F89" t="str">
            <v>Cr_sl_other_c</v>
          </cell>
          <cell r="G89">
            <v>-3976993.0843699998</v>
          </cell>
          <cell r="H89">
            <v>-4714488.570440378</v>
          </cell>
          <cell r="I89">
            <v>-27126997.975528438</v>
          </cell>
          <cell r="J89">
            <v>-39827137.129522435</v>
          </cell>
          <cell r="K89">
            <v>-48075662.605240978</v>
          </cell>
          <cell r="L89">
            <v>-53432937.82279741</v>
          </cell>
          <cell r="M89">
            <v>-56912393.257789403</v>
          </cell>
          <cell r="N89">
            <v>-59172235.419123739</v>
          </cell>
          <cell r="O89">
            <v>-60639958.321913026</v>
          </cell>
        </row>
        <row r="90">
          <cell r="B90" t="str">
            <v>C_loan_legacy</v>
          </cell>
          <cell r="C90" t="str">
            <v>Кредиты ЮЛ - спецпортфель</v>
          </cell>
          <cell r="D90">
            <v>3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1">
          <cell r="B91" t="str">
            <v>C_loan_legacy_good_portf</v>
          </cell>
          <cell r="C91" t="str">
            <v>Работающие кредиты - баланс</v>
          </cell>
          <cell r="D91">
            <v>4</v>
          </cell>
          <cell r="G91">
            <v>0</v>
          </cell>
        </row>
        <row r="92">
          <cell r="B92" t="str">
            <v>C_loan_legacy_good_off</v>
          </cell>
          <cell r="C92" t="str">
            <v>Работающие кредиты - НКЛ</v>
          </cell>
          <cell r="D92">
            <v>-1</v>
          </cell>
          <cell r="G92">
            <v>0</v>
          </cell>
        </row>
        <row r="93">
          <cell r="B93" t="str">
            <v>C_loan_legacy_good_prov</v>
          </cell>
          <cell r="C93" t="str">
            <v>Резервы по работающим кредитам</v>
          </cell>
          <cell r="D93">
            <v>4</v>
          </cell>
          <cell r="G93">
            <v>0</v>
          </cell>
        </row>
        <row r="94">
          <cell r="B94" t="str">
            <v>C_loan_legacy_npl_portf</v>
          </cell>
          <cell r="C94" t="str">
            <v>Неработающие кредиты</v>
          </cell>
          <cell r="D94">
            <v>4</v>
          </cell>
          <cell r="G94">
            <v>0</v>
          </cell>
        </row>
        <row r="95">
          <cell r="B95" t="str">
            <v>C_loan_legacy_npl_prov</v>
          </cell>
          <cell r="C95" t="str">
            <v>Резервы по неработающим кредитам</v>
          </cell>
          <cell r="D95">
            <v>4</v>
          </cell>
          <cell r="G95">
            <v>0</v>
          </cell>
        </row>
        <row r="96">
          <cell r="B96" t="str">
            <v>C_loan_res</v>
          </cell>
          <cell r="C96" t="str">
            <v>Кредиты ЮЛ - прочие</v>
          </cell>
          <cell r="D96">
            <v>3</v>
          </cell>
          <cell r="G96">
            <v>110390048.59013999</v>
          </cell>
          <cell r="H96">
            <v>88768805.479030415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7">
          <cell r="B97" t="str">
            <v>C_loan_res_good_portf</v>
          </cell>
          <cell r="C97" t="str">
            <v>Работающие кредиты - баланс</v>
          </cell>
          <cell r="D97">
            <v>4</v>
          </cell>
          <cell r="E97" t="str">
            <v>Cr_res_r</v>
          </cell>
          <cell r="F97" t="str">
            <v>Cr_res_c</v>
          </cell>
          <cell r="G97">
            <v>111964645.71496999</v>
          </cell>
          <cell r="H97">
            <v>89808953.914446771</v>
          </cell>
          <cell r="I97">
            <v>62935502.716389924</v>
          </cell>
          <cell r="J97">
            <v>44108725.251799218</v>
          </cell>
          <cell r="K97">
            <v>30917873.420072403</v>
          </cell>
          <cell r="L97">
            <v>21674785.766407132</v>
          </cell>
          <cell r="M97">
            <v>15197218.621313678</v>
          </cell>
          <cell r="N97">
            <v>10657165.344417589</v>
          </cell>
          <cell r="O97">
            <v>7474671.0437619099</v>
          </cell>
        </row>
        <row r="98">
          <cell r="B98" t="str">
            <v>C_loan_res_good_off</v>
          </cell>
          <cell r="C98" t="str">
            <v>Работающие кредиты - НКЛ</v>
          </cell>
          <cell r="D98">
            <v>-1</v>
          </cell>
          <cell r="E98" t="str">
            <v>Cr_res_r</v>
          </cell>
          <cell r="F98" t="str">
            <v>Cr_res_c</v>
          </cell>
          <cell r="G98">
            <v>21665861.948869999</v>
          </cell>
          <cell r="H98">
            <v>17684770.877780586</v>
          </cell>
          <cell r="I98">
            <v>12371523.141972907</v>
          </cell>
          <cell r="J98">
            <v>8654598.0751080476</v>
          </cell>
          <cell r="K98">
            <v>6054393.1945886752</v>
          </cell>
          <cell r="L98">
            <v>4235398.813966685</v>
          </cell>
          <cell r="M98">
            <v>2962906.4862706764</v>
          </cell>
          <cell r="N98">
            <v>2072723.8582051264</v>
          </cell>
          <cell r="O98">
            <v>1449989.268260702</v>
          </cell>
        </row>
        <row r="99">
          <cell r="B99" t="str">
            <v>C_loan_res_good_prov</v>
          </cell>
          <cell r="C99" t="str">
            <v>Резервы по работающим кредитам</v>
          </cell>
          <cell r="D99">
            <v>4</v>
          </cell>
          <cell r="E99" t="str">
            <v>Cr_res_r</v>
          </cell>
          <cell r="F99" t="str">
            <v>Cr_res_c</v>
          </cell>
          <cell r="G99">
            <v>-1940306.05174</v>
          </cell>
          <cell r="H99">
            <v>-1864724.9653574566</v>
          </cell>
          <cell r="I99">
            <v>-62935502.716389924</v>
          </cell>
          <cell r="J99">
            <v>-44108725.251799218</v>
          </cell>
          <cell r="K99">
            <v>-30917873.420072403</v>
          </cell>
          <cell r="L99">
            <v>-21674785.766407132</v>
          </cell>
          <cell r="M99">
            <v>-15197218.621313678</v>
          </cell>
          <cell r="N99">
            <v>-10657165.344417589</v>
          </cell>
          <cell r="O99">
            <v>-7474671.0437619099</v>
          </cell>
        </row>
        <row r="100">
          <cell r="B100" t="str">
            <v>C_loan_res_npl_portf</v>
          </cell>
          <cell r="C100" t="str">
            <v>Неработающие кредиты</v>
          </cell>
          <cell r="D100">
            <v>4</v>
          </cell>
          <cell r="E100" t="str">
            <v>Cr_res_r</v>
          </cell>
          <cell r="F100" t="str">
            <v>Cr_res_c</v>
          </cell>
          <cell r="G100">
            <v>1843919.39112</v>
          </cell>
          <cell r="H100">
            <v>4157492.756966393</v>
          </cell>
          <cell r="I100">
            <v>31030923.955023229</v>
          </cell>
          <cell r="J100">
            <v>49857680.419613943</v>
          </cell>
          <cell r="K100">
            <v>63048511.251340754</v>
          </cell>
          <cell r="L100">
            <v>72291577.905006021</v>
          </cell>
          <cell r="M100">
            <v>78769124.050099477</v>
          </cell>
          <cell r="N100">
            <v>83309155.326995581</v>
          </cell>
          <cell r="O100">
            <v>86491627.627651259</v>
          </cell>
        </row>
        <row r="101">
          <cell r="B101" t="str">
            <v>C_loan_res_npl_prov</v>
          </cell>
          <cell r="C101" t="str">
            <v>Резервы по неработающим кредитам</v>
          </cell>
          <cell r="D101">
            <v>4</v>
          </cell>
          <cell r="E101" t="str">
            <v>Cr_res_r</v>
          </cell>
          <cell r="F101" t="str">
            <v>Cr_res_c</v>
          </cell>
          <cell r="G101">
            <v>-1478210.4642099999</v>
          </cell>
          <cell r="H101">
            <v>-3332916.2270253021</v>
          </cell>
          <cell r="I101">
            <v>-31030923.955023229</v>
          </cell>
          <cell r="J101">
            <v>-49857680.419613943</v>
          </cell>
          <cell r="K101">
            <v>-63048511.251340754</v>
          </cell>
          <cell r="L101">
            <v>-72291577.905006021</v>
          </cell>
          <cell r="M101">
            <v>-78769124.050099477</v>
          </cell>
          <cell r="N101">
            <v>-83309155.326995581</v>
          </cell>
          <cell r="O101">
            <v>-86491627.627651259</v>
          </cell>
        </row>
        <row r="102">
          <cell r="B102" t="str">
            <v>Ind_loan_total</v>
          </cell>
          <cell r="C102" t="str">
            <v>Кредиты ФЛ - ВСЕГО</v>
          </cell>
          <cell r="D102">
            <v>2</v>
          </cell>
          <cell r="G102">
            <v>433904926.00000036</v>
          </cell>
          <cell r="H102">
            <v>428511914.56281447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</row>
        <row r="103">
          <cell r="B103" t="str">
            <v>Ind_loan_mort</v>
          </cell>
          <cell r="C103" t="str">
            <v>Ипотечные кредиты</v>
          </cell>
          <cell r="D103">
            <v>3</v>
          </cell>
          <cell r="G103">
            <v>152352538</v>
          </cell>
          <cell r="H103">
            <v>151725603.36239514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B104" t="str">
            <v>Ind_loan_mort_good_portf</v>
          </cell>
          <cell r="C104" t="str">
            <v>Работающие кредиты</v>
          </cell>
          <cell r="D104">
            <v>4</v>
          </cell>
          <cell r="E104" t="str">
            <v>Cr_mort_r</v>
          </cell>
          <cell r="F104" t="str">
            <v>Cr_mort_c</v>
          </cell>
          <cell r="G104">
            <v>152706684</v>
          </cell>
          <cell r="H104">
            <v>151971647.6421656</v>
          </cell>
          <cell r="I104">
            <v>113978718.23162416</v>
          </cell>
          <cell r="J104">
            <v>85484022.387994155</v>
          </cell>
          <cell r="K104">
            <v>64113001.134932332</v>
          </cell>
          <cell r="L104">
            <v>48084735.509966321</v>
          </cell>
          <cell r="M104">
            <v>36063536.448656999</v>
          </cell>
          <cell r="N104">
            <v>27047637.231382594</v>
          </cell>
          <cell r="O104">
            <v>20285712.857780579</v>
          </cell>
        </row>
        <row r="105">
          <cell r="B105" t="str">
            <v>Ind_loan_mort_good_prov</v>
          </cell>
          <cell r="C105" t="str">
            <v>Резервы по работающим кредитам</v>
          </cell>
          <cell r="D105">
            <v>4</v>
          </cell>
          <cell r="E105" t="str">
            <v>Cr_mort_r</v>
          </cell>
          <cell r="F105" t="str">
            <v>Cr_mort_c</v>
          </cell>
          <cell r="G105">
            <v>-1428069</v>
          </cell>
          <cell r="H105">
            <v>-1421195.2448485468</v>
          </cell>
          <cell r="I105">
            <v>-113978718.23162416</v>
          </cell>
          <cell r="J105">
            <v>-85484022.387994155</v>
          </cell>
          <cell r="K105">
            <v>-64113001.134932332</v>
          </cell>
          <cell r="L105">
            <v>-48084735.509966321</v>
          </cell>
          <cell r="M105">
            <v>-36063536.448656999</v>
          </cell>
          <cell r="N105">
            <v>-27047637.231382594</v>
          </cell>
          <cell r="O105">
            <v>-20285712.857780579</v>
          </cell>
        </row>
        <row r="106">
          <cell r="B106" t="str">
            <v>Ind_loan_mort_npl_portf</v>
          </cell>
          <cell r="C106" t="str">
            <v>Неработающие кредиты</v>
          </cell>
          <cell r="D106">
            <v>4</v>
          </cell>
          <cell r="E106" t="str">
            <v>Cr_mort_r</v>
          </cell>
          <cell r="F106" t="str">
            <v>Cr_mort_c</v>
          </cell>
          <cell r="G106">
            <v>7797756</v>
          </cell>
          <cell r="H106">
            <v>8532772.3578345794</v>
          </cell>
          <cell r="I106">
            <v>46525681.76837603</v>
          </cell>
          <cell r="J106">
            <v>75020357.576282114</v>
          </cell>
          <cell r="K106">
            <v>96391358.79361999</v>
          </cell>
          <cell r="L106">
            <v>112419604.38286205</v>
          </cell>
          <cell r="M106">
            <v>124440783.40844743</v>
          </cell>
          <cell r="N106">
            <v>133456662.58999789</v>
          </cell>
          <cell r="O106">
            <v>140218566.92787597</v>
          </cell>
        </row>
        <row r="107">
          <cell r="B107" t="str">
            <v>Ind_loan_mort_npl_prov</v>
          </cell>
          <cell r="C107" t="str">
            <v>Резервы по неработающим кредитам</v>
          </cell>
          <cell r="D107">
            <v>4</v>
          </cell>
          <cell r="E107" t="str">
            <v>Cr_mort_r</v>
          </cell>
          <cell r="F107" t="str">
            <v>Cr_mort_c</v>
          </cell>
          <cell r="G107">
            <v>-6723833</v>
          </cell>
          <cell r="H107">
            <v>-7357621.39275649</v>
          </cell>
          <cell r="I107">
            <v>-46525681.76837603</v>
          </cell>
          <cell r="J107">
            <v>-75020357.576282114</v>
          </cell>
          <cell r="K107">
            <v>-96391358.79361999</v>
          </cell>
          <cell r="L107">
            <v>-112419604.38286205</v>
          </cell>
          <cell r="M107">
            <v>-124440783.40844743</v>
          </cell>
          <cell r="N107">
            <v>-133456662.58999789</v>
          </cell>
          <cell r="O107">
            <v>-140218566.92787597</v>
          </cell>
        </row>
        <row r="108">
          <cell r="B108" t="str">
            <v>Ind_loan_auto</v>
          </cell>
          <cell r="C108" t="str">
            <v>Автокредиты</v>
          </cell>
          <cell r="D108">
            <v>3</v>
          </cell>
          <cell r="G108">
            <v>30459077</v>
          </cell>
          <cell r="H108">
            <v>29933647.262824338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</row>
        <row r="109">
          <cell r="B109" t="str">
            <v>Ind_loan_auto_good_portf</v>
          </cell>
          <cell r="C109" t="str">
            <v>Работающие кредиты</v>
          </cell>
          <cell r="D109">
            <v>4</v>
          </cell>
          <cell r="E109" t="str">
            <v>Cr_auto_r</v>
          </cell>
          <cell r="F109" t="str">
            <v>Cr_auto_c</v>
          </cell>
          <cell r="G109">
            <v>30572857</v>
          </cell>
          <cell r="H109">
            <v>29983360.564308882</v>
          </cell>
          <cell r="I109">
            <v>22487502.923231609</v>
          </cell>
          <cell r="J109">
            <v>16865610.942423679</v>
          </cell>
          <cell r="K109">
            <v>12649192.581817739</v>
          </cell>
          <cell r="L109">
            <v>9486879.1238632891</v>
          </cell>
          <cell r="M109">
            <v>7115144.1866474571</v>
          </cell>
          <cell r="N109">
            <v>5336341.0618605865</v>
          </cell>
          <cell r="O109">
            <v>4002239.007332935</v>
          </cell>
        </row>
        <row r="110">
          <cell r="B110" t="str">
            <v>Ind_loan_auto_good_prov</v>
          </cell>
          <cell r="C110" t="str">
            <v>Резервы по работающим кредитам</v>
          </cell>
          <cell r="D110">
            <v>4</v>
          </cell>
          <cell r="E110" t="str">
            <v>Cr_auto_r</v>
          </cell>
          <cell r="F110" t="str">
            <v>Cr_auto_c</v>
          </cell>
          <cell r="G110">
            <v>-286348</v>
          </cell>
          <cell r="H110">
            <v>-280826.81950033951</v>
          </cell>
          <cell r="I110">
            <v>-22487502.923231609</v>
          </cell>
          <cell r="J110">
            <v>-16865610.942423679</v>
          </cell>
          <cell r="K110">
            <v>-12649192.581817739</v>
          </cell>
          <cell r="L110">
            <v>-9486879.1238632891</v>
          </cell>
          <cell r="M110">
            <v>-7115144.1866474571</v>
          </cell>
          <cell r="N110">
            <v>-5336341.0618605865</v>
          </cell>
          <cell r="O110">
            <v>-4002239.007332935</v>
          </cell>
        </row>
        <row r="111">
          <cell r="B111" t="str">
            <v>Ind_loan_auto_npl_portf</v>
          </cell>
          <cell r="C111" t="str">
            <v>Неработающие кредиты</v>
          </cell>
          <cell r="D111">
            <v>4</v>
          </cell>
          <cell r="E111" t="str">
            <v>Cr_auto_r</v>
          </cell>
          <cell r="F111" t="str">
            <v>Cr_auto_c</v>
          </cell>
          <cell r="G111">
            <v>1737533</v>
          </cell>
          <cell r="H111">
            <v>2327009.4356913185</v>
          </cell>
          <cell r="I111">
            <v>9822847.0767685883</v>
          </cell>
          <cell r="J111">
            <v>15444719.057576522</v>
          </cell>
          <cell r="K111">
            <v>19661117.418182462</v>
          </cell>
          <cell r="L111">
            <v>22823410.87613691</v>
          </cell>
          <cell r="M111">
            <v>25195125.813352741</v>
          </cell>
          <cell r="N111">
            <v>26973906.93813961</v>
          </cell>
          <cell r="O111">
            <v>28307986.992667262</v>
          </cell>
        </row>
        <row r="112">
          <cell r="B112" t="str">
            <v>Ind_loan_auto_npl_prov</v>
          </cell>
          <cell r="C112" t="str">
            <v>Резервы по неработающим кредитам</v>
          </cell>
          <cell r="D112">
            <v>4</v>
          </cell>
          <cell r="E112" t="str">
            <v>Cr_auto_r</v>
          </cell>
          <cell r="F112" t="str">
            <v>Cr_auto_c</v>
          </cell>
          <cell r="G112">
            <v>-1564965</v>
          </cell>
          <cell r="H112">
            <v>-2095895.9176755247</v>
          </cell>
          <cell r="I112">
            <v>-9822847.0767685883</v>
          </cell>
          <cell r="J112">
            <v>-15444719.057576522</v>
          </cell>
          <cell r="K112">
            <v>-19661117.418182462</v>
          </cell>
          <cell r="L112">
            <v>-22823410.87613691</v>
          </cell>
          <cell r="M112">
            <v>-25195125.813352741</v>
          </cell>
          <cell r="N112">
            <v>-26973906.93813961</v>
          </cell>
          <cell r="O112">
            <v>-28307986.992667262</v>
          </cell>
        </row>
        <row r="113">
          <cell r="B113" t="str">
            <v>Ind_loan_card</v>
          </cell>
          <cell r="C113" t="str">
            <v>Кредитные карты</v>
          </cell>
          <cell r="D113">
            <v>3</v>
          </cell>
          <cell r="G113">
            <v>3.9999999999999998E-7</v>
          </cell>
          <cell r="H113">
            <v>-19.999999600000002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</row>
        <row r="114">
          <cell r="B114" t="str">
            <v>Ind_loan_card_good_portf</v>
          </cell>
          <cell r="C114" t="str">
            <v>Работающие кредиты</v>
          </cell>
          <cell r="D114">
            <v>4</v>
          </cell>
          <cell r="E114" t="str">
            <v>Cr_card_r</v>
          </cell>
          <cell r="F114" t="str">
            <v>Cr_card_c</v>
          </cell>
          <cell r="G114">
            <v>9.9999999999999995E-8</v>
          </cell>
          <cell r="H114">
            <v>-19.999999800000001</v>
          </cell>
          <cell r="I114">
            <v>-29.999999900000002</v>
          </cell>
          <cell r="J114">
            <v>-34.999999950000003</v>
          </cell>
          <cell r="K114">
            <v>-37.499999975000001</v>
          </cell>
          <cell r="L114">
            <v>-38.749999987500004</v>
          </cell>
          <cell r="M114">
            <v>-39.374999993750002</v>
          </cell>
          <cell r="N114">
            <v>-41.687499996875005</v>
          </cell>
          <cell r="O114">
            <v>-42.843749998437502</v>
          </cell>
        </row>
        <row r="115">
          <cell r="B115" t="str">
            <v>Ind_loan_card_good_prov</v>
          </cell>
          <cell r="C115" t="str">
            <v>Резервы по работающим кредитам</v>
          </cell>
          <cell r="D115">
            <v>4</v>
          </cell>
          <cell r="E115" t="str">
            <v>Cr_card_r</v>
          </cell>
          <cell r="F115" t="str">
            <v>Cr_card_c</v>
          </cell>
          <cell r="G115">
            <v>9.9999999999999995E-8</v>
          </cell>
          <cell r="H115">
            <v>0</v>
          </cell>
          <cell r="I115">
            <v>29.999999900000002</v>
          </cell>
          <cell r="J115">
            <v>34.999999950000003</v>
          </cell>
          <cell r="K115">
            <v>37.499999975000001</v>
          </cell>
          <cell r="L115">
            <v>38.749999987500004</v>
          </cell>
          <cell r="M115">
            <v>39.374999993750002</v>
          </cell>
          <cell r="N115">
            <v>41.687499996875005</v>
          </cell>
          <cell r="O115">
            <v>42.843749998437502</v>
          </cell>
        </row>
        <row r="116">
          <cell r="B116" t="str">
            <v>Ind_loan_card_npl_portf</v>
          </cell>
          <cell r="C116" t="str">
            <v>Неработающие кредиты</v>
          </cell>
          <cell r="D116">
            <v>4</v>
          </cell>
          <cell r="E116" t="str">
            <v>Cr_card_r</v>
          </cell>
          <cell r="F116" t="str">
            <v>Cr_card_c</v>
          </cell>
          <cell r="G116">
            <v>9.9999999999999995E-8</v>
          </cell>
          <cell r="H116">
            <v>1.9999999999999999E-7</v>
          </cell>
          <cell r="I116">
            <v>-9.9999996999999983</v>
          </cell>
          <cell r="J116">
            <v>-24.999999649999999</v>
          </cell>
          <cell r="K116">
            <v>-42.499999625000001</v>
          </cell>
          <cell r="L116">
            <v>-61.249999612500005</v>
          </cell>
          <cell r="M116">
            <v>-80.624999606250014</v>
          </cell>
          <cell r="N116">
            <v>-100.31249960312502</v>
          </cell>
          <cell r="O116">
            <v>-121.15624960156252</v>
          </cell>
        </row>
        <row r="117">
          <cell r="B117" t="str">
            <v>Ind_loan_card_npl_prov</v>
          </cell>
          <cell r="C117" t="str">
            <v>Резервы по неработающим кредитам</v>
          </cell>
          <cell r="D117">
            <v>4</v>
          </cell>
          <cell r="E117" t="str">
            <v>Cr_card_r</v>
          </cell>
          <cell r="F117" t="str">
            <v>Cr_card_c</v>
          </cell>
          <cell r="G117">
            <v>9.9999999999999995E-8</v>
          </cell>
          <cell r="H117">
            <v>0</v>
          </cell>
          <cell r="I117">
            <v>9.9999996999999983</v>
          </cell>
          <cell r="J117">
            <v>24.999999649999999</v>
          </cell>
          <cell r="K117">
            <v>42.499999625000001</v>
          </cell>
          <cell r="L117">
            <v>61.249999612500005</v>
          </cell>
          <cell r="M117">
            <v>80.624999606250014</v>
          </cell>
          <cell r="N117">
            <v>100.31249960312502</v>
          </cell>
          <cell r="O117">
            <v>121.15624960156252</v>
          </cell>
        </row>
        <row r="118">
          <cell r="B118" t="str">
            <v>Ind_loan_other</v>
          </cell>
          <cell r="C118" t="str">
            <v>Необеспеченное потребительское кредитование</v>
          </cell>
          <cell r="D118">
            <v>3</v>
          </cell>
          <cell r="G118">
            <v>251093311</v>
          </cell>
          <cell r="H118">
            <v>246852683.93759465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</row>
        <row r="119">
          <cell r="B119" t="str">
            <v>Ind_loan_consume_good_portf</v>
          </cell>
          <cell r="C119" t="str">
            <v>Работающие кредиты</v>
          </cell>
          <cell r="D119">
            <v>4</v>
          </cell>
          <cell r="E119" t="str">
            <v>Cr_consume_r</v>
          </cell>
          <cell r="F119" t="str">
            <v>Cr_consume_c</v>
          </cell>
          <cell r="G119">
            <v>254862216</v>
          </cell>
          <cell r="H119">
            <v>249948187.77760708</v>
          </cell>
          <cell r="I119">
            <v>187461123.33320528</v>
          </cell>
          <cell r="J119">
            <v>140595826.24990395</v>
          </cell>
          <cell r="K119">
            <v>105446854.06242794</v>
          </cell>
          <cell r="L119">
            <v>79085125.234320939</v>
          </cell>
          <cell r="M119">
            <v>59313828.769490696</v>
          </cell>
          <cell r="N119">
            <v>44485354.498993017</v>
          </cell>
          <cell r="O119">
            <v>33363999.085182257</v>
          </cell>
        </row>
        <row r="120">
          <cell r="B120" t="str">
            <v>Ind_loan_consume_good_prov</v>
          </cell>
          <cell r="C120" t="str">
            <v>Резервы по работающим кредитам</v>
          </cell>
          <cell r="D120">
            <v>4</v>
          </cell>
          <cell r="E120" t="str">
            <v>Cr_consume_r</v>
          </cell>
          <cell r="F120" t="str">
            <v>Cr_consume_c</v>
          </cell>
          <cell r="G120">
            <v>-7536473</v>
          </cell>
          <cell r="H120">
            <v>-7391161.6775300857</v>
          </cell>
          <cell r="I120">
            <v>-187461123.33320528</v>
          </cell>
          <cell r="J120">
            <v>-140595826.24990395</v>
          </cell>
          <cell r="K120">
            <v>-105446854.06242794</v>
          </cell>
          <cell r="L120">
            <v>-79085125.234320939</v>
          </cell>
          <cell r="M120">
            <v>-59313828.769490696</v>
          </cell>
          <cell r="N120">
            <v>-44485354.498993017</v>
          </cell>
          <cell r="O120">
            <v>-33363999.085182257</v>
          </cell>
        </row>
        <row r="121">
          <cell r="B121" t="str">
            <v>Ind_loan_consume_npl_portf</v>
          </cell>
          <cell r="C121" t="str">
            <v>Неработающие кредиты</v>
          </cell>
          <cell r="D121">
            <v>4</v>
          </cell>
          <cell r="E121" t="str">
            <v>Cr_consume_r</v>
          </cell>
          <cell r="F121" t="str">
            <v>Cr_consume_c</v>
          </cell>
          <cell r="G121">
            <v>35058164</v>
          </cell>
          <cell r="H121">
            <v>39972172.222393095</v>
          </cell>
          <cell r="I121">
            <v>102459216.66679493</v>
          </cell>
          <cell r="J121">
            <v>149324493.75009626</v>
          </cell>
          <cell r="K121">
            <v>184473445.93757224</v>
          </cell>
          <cell r="L121">
            <v>210835154.76567927</v>
          </cell>
          <cell r="M121">
            <v>230606431.23050952</v>
          </cell>
          <cell r="N121">
            <v>245434883.5010072</v>
          </cell>
          <cell r="O121">
            <v>256556216.91481796</v>
          </cell>
        </row>
        <row r="122">
          <cell r="B122" t="str">
            <v>Ind_loan_consume_npl_prov</v>
          </cell>
          <cell r="C122" t="str">
            <v>Резервы по неработающим кредитам</v>
          </cell>
          <cell r="D122">
            <v>4</v>
          </cell>
          <cell r="E122" t="str">
            <v>Cr_consume_r</v>
          </cell>
          <cell r="F122" t="str">
            <v>Cr_consume_c</v>
          </cell>
          <cell r="G122">
            <v>-31290596</v>
          </cell>
          <cell r="H122">
            <v>-35676514.384875417</v>
          </cell>
          <cell r="I122">
            <v>-102459216.66679493</v>
          </cell>
          <cell r="J122">
            <v>-149324493.75009626</v>
          </cell>
          <cell r="K122">
            <v>-184473445.93757224</v>
          </cell>
          <cell r="L122">
            <v>-210835154.76567927</v>
          </cell>
          <cell r="M122">
            <v>-230606431.23050952</v>
          </cell>
          <cell r="N122">
            <v>-245434883.5010072</v>
          </cell>
          <cell r="O122">
            <v>-256556216.91481796</v>
          </cell>
        </row>
        <row r="123">
          <cell r="B123" t="str">
            <v>Equity</v>
          </cell>
          <cell r="C123" t="str">
            <v>Долевые ценные бумаги</v>
          </cell>
          <cell r="D123">
            <v>2</v>
          </cell>
          <cell r="G123">
            <v>125795272.44440003</v>
          </cell>
          <cell r="H123">
            <v>122217057.38355581</v>
          </cell>
          <cell r="I123">
            <v>122217058.38355581</v>
          </cell>
          <cell r="J123">
            <v>122217059.38355581</v>
          </cell>
          <cell r="K123">
            <v>122217060.38355581</v>
          </cell>
          <cell r="L123">
            <v>122217061.38355581</v>
          </cell>
          <cell r="M123">
            <v>122217062.38355581</v>
          </cell>
          <cell r="N123">
            <v>122217063.38355581</v>
          </cell>
          <cell r="O123">
            <v>122217064.38355581</v>
          </cell>
        </row>
        <row r="124">
          <cell r="B124" t="str">
            <v>Equity_shares_rub</v>
          </cell>
          <cell r="C124" t="str">
            <v>Акции в рублях</v>
          </cell>
          <cell r="D124">
            <v>3</v>
          </cell>
          <cell r="E124" t="str">
            <v>Equity_shares_rub_reval</v>
          </cell>
          <cell r="F124" t="str">
            <v>Sec_rub</v>
          </cell>
          <cell r="G124">
            <v>38836913.103200004</v>
          </cell>
          <cell r="H124">
            <v>37671805.710104004</v>
          </cell>
          <cell r="I124">
            <v>37671805.710104004</v>
          </cell>
          <cell r="J124">
            <v>37671805.710104004</v>
          </cell>
          <cell r="K124">
            <v>37671805.710104004</v>
          </cell>
          <cell r="L124">
            <v>37671805.710104004</v>
          </cell>
          <cell r="M124">
            <v>37671805.710104004</v>
          </cell>
          <cell r="N124">
            <v>37671805.710104004</v>
          </cell>
          <cell r="O124">
            <v>37671805.710104004</v>
          </cell>
        </row>
        <row r="125">
          <cell r="B125" t="str">
            <v>Equity_shares_cur</v>
          </cell>
          <cell r="C125" t="str">
            <v>Акции в валюте</v>
          </cell>
          <cell r="D125">
            <v>3</v>
          </cell>
          <cell r="E125" t="str">
            <v>Equity_shares_cur_reval</v>
          </cell>
          <cell r="F125" t="str">
            <v>Sec_cur</v>
          </cell>
          <cell r="G125">
            <v>1951347.2638000001</v>
          </cell>
          <cell r="H125">
            <v>2294784.3822288001</v>
          </cell>
          <cell r="I125">
            <v>2294784.3822288001</v>
          </cell>
          <cell r="J125">
            <v>2294784.3822288001</v>
          </cell>
          <cell r="K125">
            <v>2294784.3822288001</v>
          </cell>
          <cell r="L125">
            <v>2294784.3822288001</v>
          </cell>
          <cell r="M125">
            <v>2294784.3822288001</v>
          </cell>
          <cell r="N125">
            <v>2294784.3822288001</v>
          </cell>
          <cell r="O125">
            <v>2294784.3822288001</v>
          </cell>
        </row>
        <row r="126">
          <cell r="B126" t="str">
            <v>Equity_units_rub</v>
          </cell>
          <cell r="C126" t="str">
            <v>Паи в рублях</v>
          </cell>
          <cell r="D126">
            <v>3</v>
          </cell>
          <cell r="E126" t="str">
            <v>Equity_units_rub_reval</v>
          </cell>
          <cell r="F126" t="str">
            <v>Sec_rub</v>
          </cell>
          <cell r="G126">
            <v>91884826.205900013</v>
          </cell>
          <cell r="H126">
            <v>89128281.419723004</v>
          </cell>
          <cell r="I126">
            <v>89128281.419723004</v>
          </cell>
          <cell r="J126">
            <v>89128281.419723004</v>
          </cell>
          <cell r="K126">
            <v>89128281.419723004</v>
          </cell>
          <cell r="L126">
            <v>89128281.419723004</v>
          </cell>
          <cell r="M126">
            <v>89128281.419723004</v>
          </cell>
          <cell r="N126">
            <v>89128281.419723004</v>
          </cell>
          <cell r="O126">
            <v>89128281.419723004</v>
          </cell>
        </row>
        <row r="127">
          <cell r="B127" t="str">
            <v>Equity_units_cur</v>
          </cell>
          <cell r="C127" t="str">
            <v>Паи в валюте</v>
          </cell>
          <cell r="D127">
            <v>3</v>
          </cell>
          <cell r="E127" t="str">
            <v>Equity_units_cur_reval</v>
          </cell>
          <cell r="F127" t="str">
            <v>Sec_cur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</row>
        <row r="128">
          <cell r="B128" t="str">
            <v>Equity_prov</v>
          </cell>
          <cell r="C128" t="str">
            <v>Резервы</v>
          </cell>
          <cell r="D128">
            <v>3</v>
          </cell>
          <cell r="E128" t="str">
            <v>Equity_prov_ch</v>
          </cell>
          <cell r="F128" t="str">
            <v>Sec_rub</v>
          </cell>
          <cell r="G128">
            <v>-6877814.1284999996</v>
          </cell>
          <cell r="H128">
            <v>-6877814.1284999996</v>
          </cell>
          <cell r="I128">
            <v>-6877813.1284999996</v>
          </cell>
          <cell r="J128">
            <v>-6877812.1284999996</v>
          </cell>
          <cell r="K128">
            <v>-6877811.1284999996</v>
          </cell>
          <cell r="L128">
            <v>-6877810.1284999996</v>
          </cell>
          <cell r="M128">
            <v>-6877809.1284999996</v>
          </cell>
          <cell r="N128">
            <v>-6877808.1284999996</v>
          </cell>
          <cell r="O128">
            <v>-6877807.1284999996</v>
          </cell>
        </row>
        <row r="129">
          <cell r="B129" t="str">
            <v>Invest</v>
          </cell>
          <cell r="C129" t="str">
            <v>Инвестиции</v>
          </cell>
          <cell r="D129">
            <v>2</v>
          </cell>
          <cell r="G129">
            <v>7146096.6602999996</v>
          </cell>
          <cell r="H129">
            <v>7146122.3165695416</v>
          </cell>
          <cell r="I129">
            <v>28633214.800000001</v>
          </cell>
          <cell r="J129">
            <v>28633218.800000001</v>
          </cell>
          <cell r="K129">
            <v>28633222.800000001</v>
          </cell>
          <cell r="L129">
            <v>28633226.800000001</v>
          </cell>
          <cell r="M129">
            <v>28633230.800000001</v>
          </cell>
          <cell r="N129">
            <v>28633234.800000001</v>
          </cell>
          <cell r="O129">
            <v>28633238.800000001</v>
          </cell>
        </row>
        <row r="130">
          <cell r="B130" t="str">
            <v>Investments_portf_rub</v>
          </cell>
          <cell r="C130" t="str">
            <v>Инвестиции в рублях</v>
          </cell>
          <cell r="D130">
            <v>3</v>
          </cell>
          <cell r="E130" t="str">
            <v>Investments_portf_rub_ch</v>
          </cell>
          <cell r="F130" t="str">
            <v>Investments_rub_reval</v>
          </cell>
          <cell r="G130">
            <v>14316297</v>
          </cell>
          <cell r="H130">
            <v>14316297</v>
          </cell>
          <cell r="I130">
            <v>14316298</v>
          </cell>
          <cell r="J130">
            <v>14316299</v>
          </cell>
          <cell r="K130">
            <v>14316300</v>
          </cell>
          <cell r="L130">
            <v>14316301</v>
          </cell>
          <cell r="M130">
            <v>14316302</v>
          </cell>
          <cell r="N130">
            <v>14316303</v>
          </cell>
          <cell r="O130">
            <v>14316304</v>
          </cell>
        </row>
        <row r="131">
          <cell r="B131" t="str">
            <v>Investments_portf_cur</v>
          </cell>
          <cell r="C131" t="str">
            <v>Инвестиции в валюте</v>
          </cell>
          <cell r="D131">
            <v>3</v>
          </cell>
          <cell r="E131" t="str">
            <v>Investments_portf_cur_ch</v>
          </cell>
          <cell r="F131" t="str">
            <v>Investments_cur_reval</v>
          </cell>
          <cell r="G131">
            <v>257</v>
          </cell>
          <cell r="H131">
            <v>308.39999999999998</v>
          </cell>
          <cell r="I131">
            <v>309.39999999999998</v>
          </cell>
          <cell r="J131">
            <v>310.39999999999998</v>
          </cell>
          <cell r="K131">
            <v>311.39999999999998</v>
          </cell>
          <cell r="L131">
            <v>312.39999999999998</v>
          </cell>
          <cell r="M131">
            <v>313.39999999999998</v>
          </cell>
          <cell r="N131">
            <v>314.39999999999998</v>
          </cell>
          <cell r="O131">
            <v>315.39999999999998</v>
          </cell>
        </row>
        <row r="132">
          <cell r="B132" t="str">
            <v>Investments_prov</v>
          </cell>
          <cell r="C132" t="str">
            <v>Резервы</v>
          </cell>
          <cell r="D132">
            <v>3</v>
          </cell>
          <cell r="E132" t="str">
            <v>Investments_prov_level</v>
          </cell>
          <cell r="G132">
            <v>-7170457.3397000004</v>
          </cell>
          <cell r="H132">
            <v>-7170483.0834304588</v>
          </cell>
          <cell r="I132">
            <v>14316607.4</v>
          </cell>
          <cell r="J132">
            <v>14316609.4</v>
          </cell>
          <cell r="K132">
            <v>14316611.4</v>
          </cell>
          <cell r="L132">
            <v>14316613.4</v>
          </cell>
          <cell r="M132">
            <v>14316615.4</v>
          </cell>
          <cell r="N132">
            <v>14316617.4</v>
          </cell>
          <cell r="O132">
            <v>14316619.4</v>
          </cell>
        </row>
        <row r="133">
          <cell r="B133" t="str">
            <v>Property</v>
          </cell>
          <cell r="C133" t="str">
            <v>Основные средства</v>
          </cell>
          <cell r="D133">
            <v>2</v>
          </cell>
          <cell r="G133">
            <v>45407435</v>
          </cell>
          <cell r="H133">
            <v>45408425.399999999</v>
          </cell>
          <cell r="I133">
            <v>45408427.399999999</v>
          </cell>
          <cell r="J133">
            <v>45408429.399999999</v>
          </cell>
          <cell r="K133">
            <v>45408431.399999999</v>
          </cell>
          <cell r="L133">
            <v>45408433.399999999</v>
          </cell>
          <cell r="M133">
            <v>45408435.399999999</v>
          </cell>
          <cell r="N133">
            <v>45408437.399999999</v>
          </cell>
          <cell r="O133">
            <v>45408439.399999999</v>
          </cell>
        </row>
        <row r="134">
          <cell r="B134" t="str">
            <v>Property_rub</v>
          </cell>
          <cell r="D134">
            <v>3</v>
          </cell>
          <cell r="E134" t="str">
            <v>Property_rub_ch</v>
          </cell>
          <cell r="F134" t="str">
            <v>Index_real_estate_reval</v>
          </cell>
          <cell r="G134">
            <v>45402483</v>
          </cell>
          <cell r="H134">
            <v>45402483</v>
          </cell>
          <cell r="I134">
            <v>45402484</v>
          </cell>
          <cell r="J134">
            <v>45402485</v>
          </cell>
          <cell r="K134">
            <v>45402486</v>
          </cell>
          <cell r="L134">
            <v>45402487</v>
          </cell>
          <cell r="M134">
            <v>45402488</v>
          </cell>
          <cell r="N134">
            <v>45402489</v>
          </cell>
          <cell r="O134">
            <v>45402490</v>
          </cell>
        </row>
        <row r="135">
          <cell r="B135" t="str">
            <v>Property_cur</v>
          </cell>
          <cell r="D135">
            <v>3</v>
          </cell>
          <cell r="E135" t="str">
            <v>Property_cur_ch</v>
          </cell>
          <cell r="F135" t="str">
            <v>Index_real_estate_reval</v>
          </cell>
          <cell r="G135">
            <v>4952</v>
          </cell>
          <cell r="H135">
            <v>5942.4</v>
          </cell>
          <cell r="I135">
            <v>5943.4</v>
          </cell>
          <cell r="J135">
            <v>5944.4</v>
          </cell>
          <cell r="K135">
            <v>5945.4</v>
          </cell>
          <cell r="L135">
            <v>5946.4</v>
          </cell>
          <cell r="M135">
            <v>5947.4</v>
          </cell>
          <cell r="N135">
            <v>5948.4</v>
          </cell>
          <cell r="O135">
            <v>5949.4</v>
          </cell>
        </row>
        <row r="136">
          <cell r="B136" t="str">
            <v>Assets_other_total</v>
          </cell>
          <cell r="C136" t="str">
            <v>Прочие активы всего</v>
          </cell>
          <cell r="D136">
            <v>2</v>
          </cell>
          <cell r="G136">
            <v>150065591.17923152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  <cell r="O136" t="e">
            <v>#N/A</v>
          </cell>
        </row>
        <row r="137">
          <cell r="B137" t="str">
            <v>Assets_other_obligatory</v>
          </cell>
          <cell r="C137" t="str">
            <v>ФОР</v>
          </cell>
          <cell r="D137">
            <v>3</v>
          </cell>
          <cell r="E137" t="str">
            <v>Assets_other_obligatory_level</v>
          </cell>
          <cell r="G137">
            <v>21502815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</row>
        <row r="138">
          <cell r="B138" t="str">
            <v>Assets_other_deriv</v>
          </cell>
          <cell r="C138" t="str">
            <v>Требования по ПФИ</v>
          </cell>
          <cell r="D138">
            <v>3</v>
          </cell>
          <cell r="E138" t="str">
            <v>Assets_other_deriv_growth</v>
          </cell>
          <cell r="G138">
            <v>19512703</v>
          </cell>
          <cell r="H138">
            <v>19512703</v>
          </cell>
          <cell r="I138">
            <v>19512703</v>
          </cell>
          <cell r="J138">
            <v>19512703</v>
          </cell>
          <cell r="K138">
            <v>19512703</v>
          </cell>
          <cell r="L138">
            <v>19512703</v>
          </cell>
          <cell r="M138">
            <v>19512703</v>
          </cell>
          <cell r="N138">
            <v>19512703</v>
          </cell>
          <cell r="O138">
            <v>19512703</v>
          </cell>
        </row>
        <row r="139">
          <cell r="B139" t="str">
            <v>Assets_other_deriv_rub</v>
          </cell>
          <cell r="D139">
            <v>4</v>
          </cell>
          <cell r="E139" t="str">
            <v>Assets_other_deriv_rub_growth</v>
          </cell>
          <cell r="G139">
            <v>19503274</v>
          </cell>
          <cell r="H139">
            <v>19503274</v>
          </cell>
          <cell r="I139">
            <v>19503274</v>
          </cell>
          <cell r="J139">
            <v>19503274</v>
          </cell>
          <cell r="K139">
            <v>19503274</v>
          </cell>
          <cell r="L139">
            <v>19503274</v>
          </cell>
          <cell r="M139">
            <v>19503274</v>
          </cell>
          <cell r="N139">
            <v>19503274</v>
          </cell>
          <cell r="O139">
            <v>19503274</v>
          </cell>
        </row>
        <row r="140">
          <cell r="B140" t="str">
            <v>Assets_other_deriv_cur</v>
          </cell>
          <cell r="D140">
            <v>4</v>
          </cell>
          <cell r="E140" t="str">
            <v>Assets_other_deriv_cur_growth</v>
          </cell>
          <cell r="G140">
            <v>9429</v>
          </cell>
          <cell r="H140">
            <v>9429</v>
          </cell>
          <cell r="I140">
            <v>9429</v>
          </cell>
          <cell r="J140">
            <v>9429</v>
          </cell>
          <cell r="K140">
            <v>9429</v>
          </cell>
          <cell r="L140">
            <v>9429</v>
          </cell>
          <cell r="M140">
            <v>9429</v>
          </cell>
          <cell r="N140">
            <v>9429</v>
          </cell>
          <cell r="O140">
            <v>9429</v>
          </cell>
        </row>
        <row r="141">
          <cell r="B141" t="str">
            <v>Assets_other_prov_cred</v>
          </cell>
          <cell r="C141" t="str">
            <v>Прочие резервы по операциям кредитного характера</v>
          </cell>
          <cell r="D141">
            <v>3</v>
          </cell>
          <cell r="E141" t="str">
            <v>Assets_other_prov_cred_growth</v>
          </cell>
          <cell r="G141">
            <v>-6042511</v>
          </cell>
          <cell r="H141">
            <v>-6042511</v>
          </cell>
          <cell r="I141">
            <v>-6042511</v>
          </cell>
          <cell r="J141">
            <v>-6042511</v>
          </cell>
          <cell r="K141">
            <v>-6042511</v>
          </cell>
          <cell r="L141">
            <v>-6042511</v>
          </cell>
          <cell r="M141">
            <v>-6042511</v>
          </cell>
          <cell r="N141">
            <v>-6042511</v>
          </cell>
          <cell r="O141">
            <v>-6042511</v>
          </cell>
        </row>
        <row r="142">
          <cell r="B142" t="str">
            <v>Assets_other_prov_other</v>
          </cell>
          <cell r="C142" t="str">
            <v>Резервы на прочие потери</v>
          </cell>
          <cell r="D142">
            <v>3</v>
          </cell>
          <cell r="E142" t="str">
            <v>Assets_other_prov_other_growth</v>
          </cell>
          <cell r="G142">
            <v>-2674128</v>
          </cell>
          <cell r="H142">
            <v>-2674128</v>
          </cell>
          <cell r="I142">
            <v>-2674128</v>
          </cell>
          <cell r="J142">
            <v>-2674128</v>
          </cell>
          <cell r="K142">
            <v>-2674128</v>
          </cell>
          <cell r="L142">
            <v>-2674128</v>
          </cell>
          <cell r="M142">
            <v>-2674128</v>
          </cell>
          <cell r="N142">
            <v>-2674128</v>
          </cell>
          <cell r="O142">
            <v>-2674128</v>
          </cell>
        </row>
        <row r="143">
          <cell r="B143" t="str">
            <v>Assets_other_etc</v>
          </cell>
          <cell r="C143" t="str">
            <v>Иные прочие активы</v>
          </cell>
          <cell r="D143">
            <v>3</v>
          </cell>
          <cell r="E143" t="str">
            <v>Assets_other_etc_growth</v>
          </cell>
          <cell r="G143">
            <v>117766712.17923152</v>
          </cell>
          <cell r="H143">
            <v>117766712.17923152</v>
          </cell>
          <cell r="I143">
            <v>117766712.17923152</v>
          </cell>
          <cell r="J143">
            <v>117766712.17923152</v>
          </cell>
          <cell r="K143">
            <v>117766712.17923152</v>
          </cell>
          <cell r="L143">
            <v>117766712.17923152</v>
          </cell>
          <cell r="M143">
            <v>117766712.17923152</v>
          </cell>
          <cell r="N143">
            <v>117766712.17923152</v>
          </cell>
          <cell r="O143">
            <v>117766712.17923152</v>
          </cell>
        </row>
        <row r="144">
          <cell r="B144" t="str">
            <v>Liab_other_prov_correct</v>
          </cell>
          <cell r="C144" t="str">
            <v xml:space="preserve">Корректировки резервов </v>
          </cell>
          <cell r="D144">
            <v>2</v>
          </cell>
          <cell r="E144" t="str">
            <v>Liab_other_prov_correct_other</v>
          </cell>
          <cell r="G144">
            <v>90351409</v>
          </cell>
          <cell r="H144">
            <v>-54368716.44641111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-3.9581209421157837E-9</v>
          </cell>
          <cell r="N144">
            <v>-6.577465683221817E-9</v>
          </cell>
          <cell r="O144">
            <v>2.8448994271457195E-9</v>
          </cell>
        </row>
        <row r="145">
          <cell r="B145" t="str">
            <v>Liab_other_prov_correct_C_loan</v>
          </cell>
          <cell r="C145" t="str">
            <v>Корректировки резервов по кредитам ЮЛ</v>
          </cell>
          <cell r="D145">
            <v>3</v>
          </cell>
          <cell r="G145">
            <v>80370134</v>
          </cell>
          <cell r="H145">
            <v>-33244578.426831834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-3.9581209421157837E-9</v>
          </cell>
          <cell r="N145">
            <v>-6.577465683221817E-9</v>
          </cell>
          <cell r="O145">
            <v>2.8448994271457195E-9</v>
          </cell>
        </row>
        <row r="146">
          <cell r="B146" t="str">
            <v>Liab_other_prov_correct_C_loan_low</v>
          </cell>
          <cell r="C146" t="str">
            <v>По низкорисковым кредитам</v>
          </cell>
          <cell r="D146">
            <v>4</v>
          </cell>
          <cell r="E146" t="str">
            <v>Cr_low_r</v>
          </cell>
          <cell r="F146" t="str">
            <v>Cr_low_c</v>
          </cell>
          <cell r="H146">
            <v>-4638722.3001236301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-3.7252902984619141E-9</v>
          </cell>
          <cell r="N146">
            <v>-6.28642737865448E-9</v>
          </cell>
          <cell r="O146">
            <v>-6.3228071667253971E-9</v>
          </cell>
        </row>
        <row r="147">
          <cell r="B147" t="str">
            <v>Liab_other_prov_correct_C_loan_large</v>
          </cell>
          <cell r="C147" t="str">
            <v>По кредитам крупному бизнесу</v>
          </cell>
          <cell r="D147">
            <v>4</v>
          </cell>
          <cell r="E147" t="str">
            <v>Cr_large_r</v>
          </cell>
          <cell r="F147" t="str">
            <v>Cr_large_c</v>
          </cell>
          <cell r="H147">
            <v>-9687270.3853803631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9.3132257461547852E-9</v>
          </cell>
        </row>
        <row r="148">
          <cell r="B148" t="str">
            <v>Liab_other_prov_correct_C_loan_mid</v>
          </cell>
          <cell r="C148" t="str">
            <v>По кредитам среднему и малому бизнесу</v>
          </cell>
          <cell r="D148">
            <v>4</v>
          </cell>
          <cell r="E148" t="str">
            <v>Cr_mid_r</v>
          </cell>
          <cell r="F148" t="str">
            <v>Cr_mid_c</v>
          </cell>
          <cell r="H148">
            <v>-4162436.8289899691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</row>
        <row r="149">
          <cell r="B149" t="str">
            <v>Liab_other_prov_correct_C_loan_micro</v>
          </cell>
          <cell r="C149" t="str">
            <v>По кредитам микропредприятиям</v>
          </cell>
          <cell r="D149">
            <v>4</v>
          </cell>
          <cell r="E149" t="str">
            <v>Cr_micro_r</v>
          </cell>
          <cell r="F149" t="str">
            <v>Cr_micro_c</v>
          </cell>
          <cell r="H149">
            <v>-5093880.9946657754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-7.4505805969238281E-9</v>
          </cell>
        </row>
        <row r="150">
          <cell r="B150" t="str">
            <v>Liab_other_prov_correct_C_loan_sl_construct</v>
          </cell>
          <cell r="C150" t="str">
            <v>По финанрисованию строительства жилья</v>
          </cell>
          <cell r="D150">
            <v>4</v>
          </cell>
          <cell r="E150" t="str">
            <v>Cr_sl_construct_r</v>
          </cell>
          <cell r="F150" t="str">
            <v>Cr_sl_construct_c</v>
          </cell>
          <cell r="H150">
            <v>-91925.509976825386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-2.3283064365386963E-10</v>
          </cell>
          <cell r="N150">
            <v>-2.9103830456733704E-10</v>
          </cell>
          <cell r="O150">
            <v>-1.4551915228366852E-10</v>
          </cell>
        </row>
        <row r="151">
          <cell r="B151" t="str">
            <v>Liab_other_prov_correct_C_loan_sl_other</v>
          </cell>
          <cell r="C151" t="str">
            <v>По прочим специализированным кредитам</v>
          </cell>
          <cell r="D151">
            <v>4</v>
          </cell>
          <cell r="E151" t="str">
            <v>Cr_sl_other_r</v>
          </cell>
          <cell r="F151" t="str">
            <v>Cr_sl_other_c</v>
          </cell>
          <cell r="H151">
            <v>-3487747.1807359676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</row>
        <row r="152">
          <cell r="B152" t="str">
            <v>Liab_other_prov_correct_C_loan_legacy</v>
          </cell>
          <cell r="C152" t="str">
            <v>По спецпортфелюю</v>
          </cell>
          <cell r="D152">
            <v>4</v>
          </cell>
        </row>
        <row r="153">
          <cell r="B153" t="str">
            <v>Liab_other_prov_correct_C_loan_res</v>
          </cell>
          <cell r="D153">
            <v>4</v>
          </cell>
          <cell r="E153" t="str">
            <v>Cr_res_r</v>
          </cell>
          <cell r="F153" t="str">
            <v>Cr_res_c</v>
          </cell>
          <cell r="H153">
            <v>-6082595.226959304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7.4505805969238281E-9</v>
          </cell>
        </row>
        <row r="154">
          <cell r="B154" t="str">
            <v>Liab_other_prov_correct_ind_loan</v>
          </cell>
          <cell r="C154" t="str">
            <v>Корректировки резервов по кредитам ФЛ</v>
          </cell>
          <cell r="D154">
            <v>3</v>
          </cell>
          <cell r="G154">
            <v>5194367</v>
          </cell>
          <cell r="H154">
            <v>-21124138.019579276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</row>
        <row r="155">
          <cell r="B155" t="str">
            <v>Liab_other_prov_correct_ind_loan_mort</v>
          </cell>
          <cell r="C155" t="str">
            <v>По ипотечным кредитам</v>
          </cell>
          <cell r="D155">
            <v>4</v>
          </cell>
          <cell r="E155" t="str">
            <v>Cr_mort_r</v>
          </cell>
          <cell r="F155" t="str">
            <v>Cr_mort_c</v>
          </cell>
          <cell r="H155">
            <v>-2679869.6715589524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</row>
        <row r="156">
          <cell r="B156" t="str">
            <v>Liab_other_prov_correct_ind_loan_auto</v>
          </cell>
          <cell r="C156" t="str">
            <v>По автокредитам</v>
          </cell>
          <cell r="D156">
            <v>4</v>
          </cell>
          <cell r="E156" t="str">
            <v>Cr_auto_r</v>
          </cell>
          <cell r="F156" t="str">
            <v>Cr_auto_c</v>
          </cell>
          <cell r="H156">
            <v>-2262728.7984157307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</row>
        <row r="157">
          <cell r="B157" t="str">
            <v>Liab_other_prov_correct_ind_loan_card</v>
          </cell>
          <cell r="C157" t="str">
            <v>По кредитным картам</v>
          </cell>
          <cell r="D157">
            <v>4</v>
          </cell>
          <cell r="E157" t="str">
            <v>Cr_card_r</v>
          </cell>
          <cell r="F157" t="str">
            <v>Cr_card_c</v>
          </cell>
          <cell r="H157">
            <v>-1.9999999999999999E-7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</row>
        <row r="158">
          <cell r="B158" t="str">
            <v>Liab_other_prov_correct_ind_loan_consume</v>
          </cell>
          <cell r="C158" t="str">
            <v>По необеспеченному потребительскому кредитованию</v>
          </cell>
          <cell r="D158">
            <v>4</v>
          </cell>
          <cell r="E158" t="str">
            <v>Cr_consume_r</v>
          </cell>
          <cell r="F158" t="str">
            <v>Cr_consume_c</v>
          </cell>
          <cell r="H158">
            <v>-16181539.549604392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</row>
        <row r="159">
          <cell r="B159" t="str">
            <v>Liab_total</v>
          </cell>
          <cell r="C159" t="str">
            <v>Пассивы всего</v>
          </cell>
          <cell r="D159">
            <v>1</v>
          </cell>
          <cell r="G159">
            <v>3401281878</v>
          </cell>
          <cell r="H159" t="e">
            <v>#N/A</v>
          </cell>
          <cell r="I159" t="e">
            <v>#N/A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</row>
        <row r="160">
          <cell r="B160" t="str">
            <v>Bank_borrow</v>
          </cell>
          <cell r="C160" t="str">
            <v>Средства банков</v>
          </cell>
          <cell r="D160">
            <v>2</v>
          </cell>
          <cell r="G160">
            <v>448725669</v>
          </cell>
          <cell r="H160">
            <v>516958129.02903432</v>
          </cell>
          <cell r="I160">
            <v>688080157.84515846</v>
          </cell>
          <cell r="J160">
            <v>815432105.5182147</v>
          </cell>
          <cell r="K160">
            <v>953200561.84394908</v>
          </cell>
          <cell r="L160">
            <v>1099082537.1470218</v>
          </cell>
          <cell r="M160">
            <v>1254191892.5975757</v>
          </cell>
          <cell r="N160">
            <v>1346748244.2886159</v>
          </cell>
          <cell r="O160">
            <v>1438412673.0889926</v>
          </cell>
        </row>
        <row r="161">
          <cell r="B161" t="str">
            <v>LORO</v>
          </cell>
          <cell r="C161" t="str">
            <v>Корр.счета ЛОРО</v>
          </cell>
          <cell r="D161">
            <v>3</v>
          </cell>
          <cell r="G161">
            <v>86232923</v>
          </cell>
          <cell r="H161">
            <v>91195799</v>
          </cell>
          <cell r="I161">
            <v>91195799</v>
          </cell>
          <cell r="J161">
            <v>91195799</v>
          </cell>
          <cell r="K161">
            <v>91195799</v>
          </cell>
          <cell r="L161">
            <v>91195799</v>
          </cell>
          <cell r="M161">
            <v>91195799</v>
          </cell>
          <cell r="N161">
            <v>91195799</v>
          </cell>
          <cell r="O161">
            <v>91195799</v>
          </cell>
        </row>
        <row r="162">
          <cell r="B162" t="str">
            <v>LORO_rub</v>
          </cell>
          <cell r="C162" t="str">
            <v>Корр.счета ЛОРО в рублях</v>
          </cell>
          <cell r="D162">
            <v>4</v>
          </cell>
          <cell r="E162" t="str">
            <v>LORO_rub_growth</v>
          </cell>
          <cell r="G162">
            <v>61418543</v>
          </cell>
          <cell r="H162">
            <v>61418543</v>
          </cell>
          <cell r="I162">
            <v>61418543</v>
          </cell>
          <cell r="J162">
            <v>61418543</v>
          </cell>
          <cell r="K162">
            <v>61418543</v>
          </cell>
          <cell r="L162">
            <v>61418543</v>
          </cell>
          <cell r="M162">
            <v>61418543</v>
          </cell>
          <cell r="N162">
            <v>61418543</v>
          </cell>
          <cell r="O162">
            <v>61418543</v>
          </cell>
        </row>
        <row r="163">
          <cell r="B163" t="str">
            <v>LORO_cur</v>
          </cell>
          <cell r="C163" t="str">
            <v>Корр.счета ЛОРО в валюте</v>
          </cell>
          <cell r="D163">
            <v>4</v>
          </cell>
          <cell r="E163" t="str">
            <v>LORO_cur_growth</v>
          </cell>
          <cell r="G163">
            <v>24814380</v>
          </cell>
          <cell r="H163">
            <v>29777256</v>
          </cell>
          <cell r="I163">
            <v>29777256</v>
          </cell>
          <cell r="J163">
            <v>29777256</v>
          </cell>
          <cell r="K163">
            <v>29777256</v>
          </cell>
          <cell r="L163">
            <v>29777256</v>
          </cell>
          <cell r="M163">
            <v>29777256</v>
          </cell>
          <cell r="N163">
            <v>29777256</v>
          </cell>
          <cell r="O163">
            <v>29777256</v>
          </cell>
        </row>
        <row r="164">
          <cell r="B164" t="str">
            <v>Bal_LORO_rub</v>
          </cell>
          <cell r="C164" t="str">
            <v xml:space="preserve">Балансировщик корр.счета ЛОРО в рублях </v>
          </cell>
          <cell r="D164">
            <v>4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</row>
        <row r="165">
          <cell r="B165" t="str">
            <v>Bal_LORO_cur</v>
          </cell>
          <cell r="C165" t="str">
            <v>балансировщик корр.счета ЛОРО в валюте</v>
          </cell>
          <cell r="D165">
            <v>4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</row>
        <row r="166">
          <cell r="B166" t="str">
            <v>Bank_borrow_resid</v>
          </cell>
          <cell r="C166" t="str">
            <v>МБК, привлеченные от резидентов</v>
          </cell>
          <cell r="D166">
            <v>3</v>
          </cell>
          <cell r="G166">
            <v>348534282</v>
          </cell>
          <cell r="H166">
            <v>394802099.04458487</v>
          </cell>
          <cell r="I166">
            <v>394789751.26926255</v>
          </cell>
          <cell r="J166">
            <v>394891302.39356732</v>
          </cell>
          <cell r="K166">
            <v>394991941.55959022</v>
          </cell>
          <cell r="L166">
            <v>395122960.28375053</v>
          </cell>
          <cell r="M166">
            <v>395259161.67755485</v>
          </cell>
          <cell r="N166">
            <v>395402676.19847929</v>
          </cell>
          <cell r="O166">
            <v>395563625.38706672</v>
          </cell>
        </row>
        <row r="167">
          <cell r="B167" t="str">
            <v>Bank_borrow_resid_rub</v>
          </cell>
          <cell r="C167" t="str">
            <v>МБК, привлеченные от резидентов в рублях</v>
          </cell>
          <cell r="D167">
            <v>4</v>
          </cell>
          <cell r="E167" t="str">
            <v>Bank_borrow_resid_rub_growth</v>
          </cell>
          <cell r="F167" t="str">
            <v>Output_subord</v>
          </cell>
          <cell r="G167">
            <v>280272910</v>
          </cell>
          <cell r="H167">
            <v>280272910</v>
          </cell>
          <cell r="I167">
            <v>280272910</v>
          </cell>
          <cell r="J167">
            <v>280272910</v>
          </cell>
          <cell r="K167">
            <v>280272910</v>
          </cell>
          <cell r="L167">
            <v>280272910</v>
          </cell>
          <cell r="M167">
            <v>280272910</v>
          </cell>
          <cell r="N167">
            <v>280272910</v>
          </cell>
          <cell r="O167">
            <v>280272910</v>
          </cell>
        </row>
        <row r="168">
          <cell r="B168" t="str">
            <v>Bank_borrow_resid_cur</v>
          </cell>
          <cell r="C168" t="str">
            <v>МБК, привлеченные от резидентов в валюте</v>
          </cell>
          <cell r="D168">
            <v>4</v>
          </cell>
          <cell r="E168" t="str">
            <v>Bank_borrow_resid_cur_growth</v>
          </cell>
          <cell r="G168">
            <v>68261372</v>
          </cell>
          <cell r="H168">
            <v>81913646.399999991</v>
          </cell>
          <cell r="I168">
            <v>81913646.399999991</v>
          </cell>
          <cell r="J168">
            <v>81913646.399999991</v>
          </cell>
          <cell r="K168">
            <v>81913646.399999991</v>
          </cell>
          <cell r="L168">
            <v>81913646.399999991</v>
          </cell>
          <cell r="M168">
            <v>81913646.399999991</v>
          </cell>
          <cell r="N168">
            <v>81913646.399999991</v>
          </cell>
          <cell r="O168">
            <v>81913646.399999991</v>
          </cell>
        </row>
        <row r="169">
          <cell r="B169" t="str">
            <v>Bal_bank_borrow_resid_rub</v>
          </cell>
          <cell r="C169" t="str">
            <v>Балансировщик МБК, привлеченные от резидентов в рублях</v>
          </cell>
          <cell r="D169">
            <v>4</v>
          </cell>
          <cell r="H169">
            <v>16307771.322292419</v>
          </cell>
          <cell r="I169">
            <v>16301597.434631288</v>
          </cell>
          <cell r="J169">
            <v>16352372.996783696</v>
          </cell>
          <cell r="K169">
            <v>16402692.579795135</v>
          </cell>
          <cell r="L169">
            <v>16468201.94187529</v>
          </cell>
          <cell r="M169">
            <v>16536302.638777435</v>
          </cell>
          <cell r="N169">
            <v>16608059.899239674</v>
          </cell>
          <cell r="O169">
            <v>16688534.493533367</v>
          </cell>
        </row>
        <row r="170">
          <cell r="B170" t="str">
            <v>Bal_bank_borrow_resid_cur</v>
          </cell>
          <cell r="C170" t="str">
            <v>Балансировщик МБК, привлеченные от резидентов в валюте</v>
          </cell>
          <cell r="D170">
            <v>4</v>
          </cell>
          <cell r="H170">
            <v>16307771.322292419</v>
          </cell>
          <cell r="I170">
            <v>16301597.434631288</v>
          </cell>
          <cell r="J170">
            <v>16352372.996783696</v>
          </cell>
          <cell r="K170">
            <v>16402692.579795135</v>
          </cell>
          <cell r="L170">
            <v>16468201.94187529</v>
          </cell>
          <cell r="M170">
            <v>16536302.638777435</v>
          </cell>
          <cell r="N170">
            <v>16608059.899239674</v>
          </cell>
          <cell r="O170">
            <v>16688534.493533367</v>
          </cell>
        </row>
        <row r="171">
          <cell r="B171" t="str">
            <v>Bank_borrow_foreign</v>
          </cell>
          <cell r="C171" t="str">
            <v>МБК, привлеченные от нерезидентов</v>
          </cell>
          <cell r="D171">
            <v>3</v>
          </cell>
          <cell r="G171">
            <v>1631902</v>
          </cell>
          <cell r="H171">
            <v>1898282.4</v>
          </cell>
          <cell r="I171">
            <v>1898282.4</v>
          </cell>
          <cell r="J171">
            <v>1898282.4</v>
          </cell>
          <cell r="K171">
            <v>1898282.4</v>
          </cell>
          <cell r="L171">
            <v>1898282.4</v>
          </cell>
          <cell r="M171">
            <v>1898282.4</v>
          </cell>
          <cell r="N171">
            <v>1898282.4</v>
          </cell>
          <cell r="O171">
            <v>1898282.4</v>
          </cell>
        </row>
        <row r="172">
          <cell r="B172" t="str">
            <v>Bank_borrow_foreign_rub</v>
          </cell>
          <cell r="C172" t="str">
            <v>МБК, привлеченные от нерезидентов в рублях</v>
          </cell>
          <cell r="D172">
            <v>4</v>
          </cell>
          <cell r="E172" t="str">
            <v>Bank_borrow_foreign_rub_growth</v>
          </cell>
          <cell r="G172">
            <v>300000</v>
          </cell>
          <cell r="H172">
            <v>300000</v>
          </cell>
          <cell r="I172">
            <v>300000</v>
          </cell>
          <cell r="J172">
            <v>300000</v>
          </cell>
          <cell r="K172">
            <v>300000</v>
          </cell>
          <cell r="L172">
            <v>300000</v>
          </cell>
          <cell r="M172">
            <v>300000</v>
          </cell>
          <cell r="N172">
            <v>300000</v>
          </cell>
          <cell r="O172">
            <v>300000</v>
          </cell>
        </row>
        <row r="173">
          <cell r="B173" t="str">
            <v>Bank_borrow_foreign_cur</v>
          </cell>
          <cell r="C173" t="str">
            <v>МБК, привлеченные от нерезидентов в валюте</v>
          </cell>
          <cell r="D173">
            <v>4</v>
          </cell>
          <cell r="E173" t="str">
            <v>Bank_borrow_foreign_cur_growth</v>
          </cell>
          <cell r="G173">
            <v>1331902</v>
          </cell>
          <cell r="H173">
            <v>1598282.4</v>
          </cell>
          <cell r="I173">
            <v>1598282.4</v>
          </cell>
          <cell r="J173">
            <v>1598282.4</v>
          </cell>
          <cell r="K173">
            <v>1598282.4</v>
          </cell>
          <cell r="L173">
            <v>1598282.4</v>
          </cell>
          <cell r="M173">
            <v>1598282.4</v>
          </cell>
          <cell r="N173">
            <v>1598282.4</v>
          </cell>
          <cell r="O173">
            <v>1598282.4</v>
          </cell>
        </row>
        <row r="174">
          <cell r="B174" t="str">
            <v>Bal_bank_borrow_foreign_rub</v>
          </cell>
          <cell r="C174" t="str">
            <v>Балансировщик МБК, привлеченные от нерезидентов в рублях</v>
          </cell>
          <cell r="D174">
            <v>4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</row>
        <row r="175">
          <cell r="B175" t="str">
            <v>Bal_bank_borrow_foreign_cur</v>
          </cell>
          <cell r="C175" t="str">
            <v>Балансировщик МБК, привлеченные от нерезидентов в валюте</v>
          </cell>
          <cell r="D175">
            <v>4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</row>
        <row r="176">
          <cell r="B176" t="str">
            <v>CBR_borrow</v>
          </cell>
          <cell r="C176" t="str">
            <v>Заимствования у Банка России</v>
          </cell>
          <cell r="D176">
            <v>3</v>
          </cell>
          <cell r="G176">
            <v>12326562</v>
          </cell>
          <cell r="H176">
            <v>29061948.584449466</v>
          </cell>
          <cell r="I176">
            <v>200196325.17589593</v>
          </cell>
          <cell r="J176">
            <v>327446721.72464746</v>
          </cell>
          <cell r="K176">
            <v>465114538.88435894</v>
          </cell>
          <cell r="L176">
            <v>610865495.46327114</v>
          </cell>
          <cell r="M176">
            <v>765838649.52002096</v>
          </cell>
          <cell r="N176">
            <v>858251486.69013667</v>
          </cell>
          <cell r="O176">
            <v>949754966.30192578</v>
          </cell>
        </row>
        <row r="177">
          <cell r="B177" t="str">
            <v>CBR_borrow_rub</v>
          </cell>
          <cell r="C177" t="str">
            <v>Заимствования у Банка России в рублях</v>
          </cell>
          <cell r="D177">
            <v>4</v>
          </cell>
          <cell r="E177" t="str">
            <v>CBR_borrow_rub_growth</v>
          </cell>
          <cell r="G177">
            <v>12326562</v>
          </cell>
          <cell r="H177">
            <v>12326562</v>
          </cell>
          <cell r="I177">
            <v>12326562</v>
          </cell>
          <cell r="J177">
            <v>12326562</v>
          </cell>
          <cell r="K177">
            <v>12326562</v>
          </cell>
          <cell r="L177">
            <v>12326562</v>
          </cell>
          <cell r="M177">
            <v>12326562</v>
          </cell>
          <cell r="N177">
            <v>12326562</v>
          </cell>
          <cell r="O177">
            <v>12326562</v>
          </cell>
        </row>
        <row r="178">
          <cell r="B178" t="str">
            <v>CBR_borrow_cur</v>
          </cell>
          <cell r="C178" t="str">
            <v>Заимствования у Банка России в валюте</v>
          </cell>
          <cell r="D178">
            <v>4</v>
          </cell>
          <cell r="E178" t="str">
            <v>CBR_borrow_cur_growth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</row>
        <row r="179">
          <cell r="B179" t="str">
            <v>Bal_CBR_borrow_rub</v>
          </cell>
          <cell r="C179" t="str">
            <v>Балансировщик заимствований у Банка России в рублях</v>
          </cell>
          <cell r="D179">
            <v>4</v>
          </cell>
          <cell r="H179">
            <v>16735386.584449466</v>
          </cell>
          <cell r="I179">
            <v>187869763.17589593</v>
          </cell>
          <cell r="J179">
            <v>315120159.72464746</v>
          </cell>
          <cell r="K179">
            <v>452787976.88435894</v>
          </cell>
          <cell r="L179">
            <v>598538933.46327114</v>
          </cell>
          <cell r="M179">
            <v>753512087.52002096</v>
          </cell>
          <cell r="N179">
            <v>845924924.69013667</v>
          </cell>
          <cell r="O179">
            <v>937428404.30192578</v>
          </cell>
        </row>
        <row r="180">
          <cell r="B180" t="str">
            <v>Bal_CBR_borrow_cur</v>
          </cell>
          <cell r="C180" t="str">
            <v>Балансировщик заимствований у Банка России в валюте</v>
          </cell>
          <cell r="D180">
            <v>4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</row>
        <row r="181">
          <cell r="B181" t="str">
            <v>C_account</v>
          </cell>
          <cell r="C181" t="str">
            <v>Стредства клиентов - ЮЛ</v>
          </cell>
          <cell r="D181">
            <v>2</v>
          </cell>
          <cell r="G181">
            <v>613656552</v>
          </cell>
          <cell r="H181">
            <v>620398861.79999995</v>
          </cell>
          <cell r="I181">
            <v>620398861.79999995</v>
          </cell>
          <cell r="J181">
            <v>620398861.79999995</v>
          </cell>
          <cell r="K181">
            <v>620398861.79999995</v>
          </cell>
          <cell r="L181">
            <v>620398861.79999995</v>
          </cell>
          <cell r="M181">
            <v>620398861.79999995</v>
          </cell>
          <cell r="N181">
            <v>620398861.79999995</v>
          </cell>
          <cell r="O181">
            <v>620398861.79999995</v>
          </cell>
        </row>
        <row r="182">
          <cell r="B182" t="str">
            <v>C_account_gov_rub</v>
          </cell>
          <cell r="C182" t="str">
            <v>Счета гос. Организаций в рублях</v>
          </cell>
          <cell r="D182">
            <v>3</v>
          </cell>
          <cell r="E182" t="str">
            <v>C_account_gov_rub_growth</v>
          </cell>
          <cell r="G182">
            <v>52535076</v>
          </cell>
          <cell r="H182">
            <v>52535076</v>
          </cell>
          <cell r="I182">
            <v>52535076</v>
          </cell>
          <cell r="J182">
            <v>52535076</v>
          </cell>
          <cell r="K182">
            <v>52535076</v>
          </cell>
          <cell r="L182">
            <v>52535076</v>
          </cell>
          <cell r="M182">
            <v>52535076</v>
          </cell>
          <cell r="N182">
            <v>52535076</v>
          </cell>
          <cell r="O182">
            <v>52535076</v>
          </cell>
        </row>
        <row r="183">
          <cell r="B183" t="str">
            <v>C_account_gov_cur</v>
          </cell>
          <cell r="C183" t="str">
            <v>Счета гос. Организаций в валюте</v>
          </cell>
          <cell r="D183">
            <v>3</v>
          </cell>
          <cell r="E183" t="str">
            <v>C_account_gov_cur_growth</v>
          </cell>
          <cell r="G183">
            <v>3603224</v>
          </cell>
          <cell r="H183">
            <v>4323868.8</v>
          </cell>
          <cell r="I183">
            <v>4323868.8</v>
          </cell>
          <cell r="J183">
            <v>4323868.8</v>
          </cell>
          <cell r="K183">
            <v>4323868.8</v>
          </cell>
          <cell r="L183">
            <v>4323868.8</v>
          </cell>
          <cell r="M183">
            <v>4323868.8</v>
          </cell>
          <cell r="N183">
            <v>4323868.8</v>
          </cell>
          <cell r="O183">
            <v>4323868.8</v>
          </cell>
        </row>
        <row r="184">
          <cell r="B184" t="str">
            <v>C_account_resid_rub</v>
          </cell>
          <cell r="C184" t="str">
            <v>Счета прочих ЮЛ - резидентов в рублях</v>
          </cell>
          <cell r="D184">
            <v>3</v>
          </cell>
          <cell r="E184" t="str">
            <v>C_account_resid_rub_growth</v>
          </cell>
          <cell r="G184">
            <v>510071934</v>
          </cell>
          <cell r="H184">
            <v>510071934</v>
          </cell>
          <cell r="I184">
            <v>510071934</v>
          </cell>
          <cell r="J184">
            <v>510071934</v>
          </cell>
          <cell r="K184">
            <v>510071934</v>
          </cell>
          <cell r="L184">
            <v>510071934</v>
          </cell>
          <cell r="M184">
            <v>510071934</v>
          </cell>
          <cell r="N184">
            <v>510071934</v>
          </cell>
          <cell r="O184">
            <v>510071934</v>
          </cell>
        </row>
        <row r="185">
          <cell r="B185" t="str">
            <v>C_account_resid_cur</v>
          </cell>
          <cell r="C185" t="str">
            <v>Счета прочих ЮЛ - резидентов в валюте</v>
          </cell>
          <cell r="D185">
            <v>3</v>
          </cell>
          <cell r="E185" t="str">
            <v>C_account_resid_cur_growth</v>
          </cell>
          <cell r="G185">
            <v>27863733</v>
          </cell>
          <cell r="H185">
            <v>33436479.599999998</v>
          </cell>
          <cell r="I185">
            <v>33436479.599999998</v>
          </cell>
          <cell r="J185">
            <v>33436479.599999998</v>
          </cell>
          <cell r="K185">
            <v>33436479.599999998</v>
          </cell>
          <cell r="L185">
            <v>33436479.599999998</v>
          </cell>
          <cell r="M185">
            <v>33436479.599999998</v>
          </cell>
          <cell r="N185">
            <v>33436479.599999998</v>
          </cell>
          <cell r="O185">
            <v>33436479.599999998</v>
          </cell>
        </row>
        <row r="186">
          <cell r="B186" t="str">
            <v>C_account_foreign_rub</v>
          </cell>
          <cell r="C186" t="str">
            <v>Счета ЮЛ - нерезидентов в рублях</v>
          </cell>
          <cell r="D186">
            <v>3</v>
          </cell>
          <cell r="E186" t="str">
            <v>C_account_foreign_rub_growth</v>
          </cell>
          <cell r="G186">
            <v>17337993</v>
          </cell>
          <cell r="H186">
            <v>17337993</v>
          </cell>
          <cell r="I186">
            <v>17337993</v>
          </cell>
          <cell r="J186">
            <v>17337993</v>
          </cell>
          <cell r="K186">
            <v>17337993</v>
          </cell>
          <cell r="L186">
            <v>17337993</v>
          </cell>
          <cell r="M186">
            <v>17337993</v>
          </cell>
          <cell r="N186">
            <v>17337993</v>
          </cell>
          <cell r="O186">
            <v>17337993</v>
          </cell>
        </row>
        <row r="187">
          <cell r="B187" t="str">
            <v>C_account_foreign_cur</v>
          </cell>
          <cell r="C187" t="str">
            <v>Счета ЮЛ - нерезидентов в валюте</v>
          </cell>
          <cell r="D187">
            <v>3</v>
          </cell>
          <cell r="E187" t="str">
            <v>C_account_foreign_cur_growth</v>
          </cell>
          <cell r="G187">
            <v>2244592</v>
          </cell>
          <cell r="H187">
            <v>2693510.4</v>
          </cell>
          <cell r="I187">
            <v>2693510.4</v>
          </cell>
          <cell r="J187">
            <v>2693510.4</v>
          </cell>
          <cell r="K187">
            <v>2693510.4</v>
          </cell>
          <cell r="L187">
            <v>2693510.4</v>
          </cell>
          <cell r="M187">
            <v>2693510.4</v>
          </cell>
          <cell r="N187">
            <v>2693510.4</v>
          </cell>
          <cell r="O187">
            <v>2693510.4</v>
          </cell>
        </row>
        <row r="188">
          <cell r="B188" t="str">
            <v>C_deposit</v>
          </cell>
          <cell r="C188" t="str">
            <v>Депозиты ЮЛ</v>
          </cell>
          <cell r="D188">
            <v>2</v>
          </cell>
          <cell r="G188">
            <v>884222640</v>
          </cell>
          <cell r="H188">
            <v>-636543244</v>
          </cell>
          <cell r="I188">
            <v>-636543244</v>
          </cell>
          <cell r="J188">
            <v>-636543244</v>
          </cell>
          <cell r="K188">
            <v>-636543247</v>
          </cell>
          <cell r="L188">
            <v>-636543253</v>
          </cell>
          <cell r="M188">
            <v>-636543259</v>
          </cell>
          <cell r="N188">
            <v>-636543265</v>
          </cell>
          <cell r="O188">
            <v>-636543271</v>
          </cell>
        </row>
        <row r="189">
          <cell r="B189" t="str">
            <v>C_deposit_gov</v>
          </cell>
          <cell r="C189" t="str">
            <v>Депозиты гос. организаций</v>
          </cell>
          <cell r="D189">
            <v>3</v>
          </cell>
          <cell r="E189" t="str">
            <v>D_gov_r</v>
          </cell>
          <cell r="F189" t="str">
            <v>D_gov_c</v>
          </cell>
          <cell r="G189">
            <v>95676635</v>
          </cell>
          <cell r="H189">
            <v>-106813125</v>
          </cell>
          <cell r="I189">
            <v>-106813125</v>
          </cell>
          <cell r="J189">
            <v>-106813125</v>
          </cell>
          <cell r="K189">
            <v>-106813126</v>
          </cell>
          <cell r="L189">
            <v>-106813128</v>
          </cell>
          <cell r="M189">
            <v>-106813130</v>
          </cell>
          <cell r="N189">
            <v>-106813132</v>
          </cell>
          <cell r="O189">
            <v>-106813134</v>
          </cell>
        </row>
        <row r="190">
          <cell r="B190" t="str">
            <v>C_deposit_resid</v>
          </cell>
          <cell r="C190" t="str">
            <v>Депозиты прочих ЮЛ - резидентов</v>
          </cell>
          <cell r="D190">
            <v>3</v>
          </cell>
          <cell r="E190" t="str">
            <v>D_resiD_r</v>
          </cell>
          <cell r="F190" t="str">
            <v>D_resiD_c</v>
          </cell>
          <cell r="G190">
            <v>732978344</v>
          </cell>
          <cell r="H190">
            <v>-578121513</v>
          </cell>
          <cell r="I190">
            <v>-578121513</v>
          </cell>
          <cell r="J190">
            <v>-578121513</v>
          </cell>
          <cell r="K190">
            <v>-578121514</v>
          </cell>
          <cell r="L190">
            <v>-578121516</v>
          </cell>
          <cell r="M190">
            <v>-578121518</v>
          </cell>
          <cell r="N190">
            <v>-578121520</v>
          </cell>
          <cell r="O190">
            <v>-578121522</v>
          </cell>
        </row>
        <row r="191">
          <cell r="B191" t="str">
            <v>C_deposit_foreign</v>
          </cell>
          <cell r="C191" t="str">
            <v>Депозиты ЮЛ - нерезидентов</v>
          </cell>
          <cell r="D191">
            <v>3</v>
          </cell>
          <cell r="E191" t="str">
            <v>D_foreign_r</v>
          </cell>
          <cell r="F191" t="str">
            <v>D_foreign_c</v>
          </cell>
          <cell r="G191">
            <v>55567661</v>
          </cell>
          <cell r="H191">
            <v>48391394</v>
          </cell>
          <cell r="I191">
            <v>48391394</v>
          </cell>
          <cell r="J191">
            <v>48391394</v>
          </cell>
          <cell r="K191">
            <v>48391393</v>
          </cell>
          <cell r="L191">
            <v>48391391</v>
          </cell>
          <cell r="M191">
            <v>48391389</v>
          </cell>
          <cell r="N191">
            <v>48391387</v>
          </cell>
          <cell r="O191">
            <v>48391385</v>
          </cell>
        </row>
        <row r="192">
          <cell r="B192" t="str">
            <v>Ind_borrow</v>
          </cell>
          <cell r="C192" t="str">
            <v>Средства ФЛ</v>
          </cell>
          <cell r="D192">
            <v>2</v>
          </cell>
          <cell r="G192">
            <v>1021402136</v>
          </cell>
          <cell r="H192">
            <v>-170971344.19999999</v>
          </cell>
          <cell r="I192">
            <v>-170971344.19999999</v>
          </cell>
          <cell r="J192">
            <v>-170971345.19999999</v>
          </cell>
          <cell r="K192">
            <v>-170971346.19999999</v>
          </cell>
          <cell r="L192">
            <v>-170971347.19999999</v>
          </cell>
          <cell r="M192">
            <v>-170971349.19999999</v>
          </cell>
          <cell r="N192">
            <v>-170971351.19999999</v>
          </cell>
          <cell r="O192">
            <v>-170971353.19999999</v>
          </cell>
        </row>
        <row r="193">
          <cell r="B193" t="str">
            <v>Ind_account</v>
          </cell>
          <cell r="C193" t="str">
            <v>Счета клиентов - ФЛ</v>
          </cell>
          <cell r="D193">
            <v>3</v>
          </cell>
          <cell r="G193">
            <v>428206912</v>
          </cell>
          <cell r="H193">
            <v>448736864.80000001</v>
          </cell>
          <cell r="I193">
            <v>448736864.80000001</v>
          </cell>
          <cell r="J193">
            <v>448736864.80000001</v>
          </cell>
          <cell r="K193">
            <v>448736864.80000001</v>
          </cell>
          <cell r="L193">
            <v>448736864.80000001</v>
          </cell>
          <cell r="M193">
            <v>448736864.80000001</v>
          </cell>
          <cell r="N193">
            <v>448736864.80000001</v>
          </cell>
          <cell r="O193">
            <v>448736864.80000001</v>
          </cell>
        </row>
        <row r="194">
          <cell r="B194" t="str">
            <v>Ind_account_rub</v>
          </cell>
          <cell r="C194" t="str">
            <v>Счета ФЛ в рублях</v>
          </cell>
          <cell r="D194">
            <v>4</v>
          </cell>
          <cell r="E194" t="str">
            <v>Ind_account_rub_growth</v>
          </cell>
          <cell r="G194">
            <v>325557148</v>
          </cell>
          <cell r="H194">
            <v>325557148</v>
          </cell>
          <cell r="I194">
            <v>325557148</v>
          </cell>
          <cell r="J194">
            <v>325557148</v>
          </cell>
          <cell r="K194">
            <v>325557148</v>
          </cell>
          <cell r="L194">
            <v>325557148</v>
          </cell>
          <cell r="M194">
            <v>325557148</v>
          </cell>
          <cell r="N194">
            <v>325557148</v>
          </cell>
          <cell r="O194">
            <v>325557148</v>
          </cell>
        </row>
        <row r="195">
          <cell r="B195" t="str">
            <v>Ind_account_cur</v>
          </cell>
          <cell r="C195" t="str">
            <v>Счета ФЛ в валюте</v>
          </cell>
          <cell r="D195">
            <v>4</v>
          </cell>
          <cell r="E195" t="str">
            <v>Ind_account_cur_growth</v>
          </cell>
          <cell r="G195">
            <v>102649764</v>
          </cell>
          <cell r="H195">
            <v>123179716.8</v>
          </cell>
          <cell r="I195">
            <v>123179716.8</v>
          </cell>
          <cell r="J195">
            <v>123179716.8</v>
          </cell>
          <cell r="K195">
            <v>123179716.8</v>
          </cell>
          <cell r="L195">
            <v>123179716.8</v>
          </cell>
          <cell r="M195">
            <v>123179716.8</v>
          </cell>
          <cell r="N195">
            <v>123179716.8</v>
          </cell>
          <cell r="O195">
            <v>123179716.8</v>
          </cell>
        </row>
        <row r="196">
          <cell r="B196" t="str">
            <v>Ind_deposit</v>
          </cell>
          <cell r="C196" t="str">
            <v>Депозиты ФЛ</v>
          </cell>
          <cell r="D196">
            <v>3</v>
          </cell>
          <cell r="G196">
            <v>593195224</v>
          </cell>
          <cell r="H196">
            <v>-619708209</v>
          </cell>
          <cell r="I196">
            <v>-619708209</v>
          </cell>
          <cell r="J196">
            <v>-619708210</v>
          </cell>
          <cell r="K196">
            <v>-619708211</v>
          </cell>
          <cell r="L196">
            <v>-619708212</v>
          </cell>
          <cell r="M196">
            <v>-619708214</v>
          </cell>
          <cell r="N196">
            <v>-619708216</v>
          </cell>
          <cell r="O196">
            <v>-619708218</v>
          </cell>
        </row>
        <row r="197">
          <cell r="B197" t="str">
            <v>Ind_deposit_rub</v>
          </cell>
          <cell r="C197" t="str">
            <v>Депозиты ФЛ в рублях</v>
          </cell>
          <cell r="D197">
            <v>4</v>
          </cell>
          <cell r="E197" t="str">
            <v>D_ind_r</v>
          </cell>
          <cell r="G197">
            <v>515543458</v>
          </cell>
          <cell r="H197">
            <v>-656949266</v>
          </cell>
          <cell r="I197">
            <v>-656949266</v>
          </cell>
          <cell r="J197">
            <v>-656949267</v>
          </cell>
          <cell r="K197">
            <v>-656949268</v>
          </cell>
          <cell r="L197">
            <v>-656949269</v>
          </cell>
          <cell r="M197">
            <v>-656949270</v>
          </cell>
          <cell r="N197">
            <v>-656949271</v>
          </cell>
          <cell r="O197">
            <v>-656949272</v>
          </cell>
        </row>
        <row r="198">
          <cell r="B198" t="str">
            <v>Ind_deposit_cur</v>
          </cell>
          <cell r="C198" t="str">
            <v>Депозиты ФЛ в валюте</v>
          </cell>
          <cell r="D198">
            <v>4</v>
          </cell>
          <cell r="E198" t="str">
            <v>D_ind_c</v>
          </cell>
          <cell r="G198">
            <v>77651766</v>
          </cell>
          <cell r="H198">
            <v>37241057</v>
          </cell>
          <cell r="I198">
            <v>37241057</v>
          </cell>
          <cell r="J198">
            <v>37241057</v>
          </cell>
          <cell r="K198">
            <v>37241057</v>
          </cell>
          <cell r="L198">
            <v>37241057</v>
          </cell>
          <cell r="M198">
            <v>37241056</v>
          </cell>
          <cell r="N198">
            <v>37241055</v>
          </cell>
          <cell r="O198">
            <v>37241054</v>
          </cell>
        </row>
        <row r="199">
          <cell r="B199" t="str">
            <v>Sec_issued</v>
          </cell>
          <cell r="C199" t="str">
            <v>Выпущенные ценные бумаги</v>
          </cell>
          <cell r="D199">
            <v>2</v>
          </cell>
          <cell r="G199">
            <v>14694853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</row>
        <row r="200">
          <cell r="B200" t="str">
            <v>Sec_issued_bonds_rub</v>
          </cell>
          <cell r="C200" t="str">
            <v>Облигации и векселя в рублях</v>
          </cell>
          <cell r="D200">
            <v>3</v>
          </cell>
          <cell r="G200">
            <v>10970865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</row>
        <row r="201">
          <cell r="B201" t="str">
            <v>Sec_issued_bonds_cur</v>
          </cell>
          <cell r="C201" t="str">
            <v>Облигации и векселя в валюте</v>
          </cell>
          <cell r="D201">
            <v>3</v>
          </cell>
          <cell r="G201">
            <v>3708630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</row>
        <row r="202">
          <cell r="B202" t="str">
            <v>Sec_issued_euro_rub</v>
          </cell>
          <cell r="C202" t="str">
            <v>Еврооблигации в рублях</v>
          </cell>
          <cell r="D202">
            <v>3</v>
          </cell>
          <cell r="G202">
            <v>15358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</row>
        <row r="203">
          <cell r="B203" t="str">
            <v>Sec_issued_euro_cur</v>
          </cell>
          <cell r="C203" t="str">
            <v>Еврооблигации в валюте</v>
          </cell>
          <cell r="D203">
            <v>3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</row>
        <row r="204">
          <cell r="B204" t="str">
            <v>Subord</v>
          </cell>
          <cell r="C204" t="str">
            <v>Субординированные источники</v>
          </cell>
          <cell r="D204">
            <v>2</v>
          </cell>
          <cell r="G204">
            <v>5</v>
          </cell>
          <cell r="H204">
            <v>5</v>
          </cell>
          <cell r="I204">
            <v>5</v>
          </cell>
          <cell r="J204">
            <v>5</v>
          </cell>
          <cell r="K204">
            <v>5</v>
          </cell>
          <cell r="L204">
            <v>5</v>
          </cell>
          <cell r="M204">
            <v>5</v>
          </cell>
          <cell r="N204">
            <v>5</v>
          </cell>
          <cell r="O204">
            <v>5</v>
          </cell>
        </row>
        <row r="205">
          <cell r="B205" t="str">
            <v>Subord_TIER_1_rub</v>
          </cell>
          <cell r="C205" t="str">
            <v>Субординированные источники добавочного капитала в рублях</v>
          </cell>
          <cell r="D205">
            <v>3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</row>
        <row r="206">
          <cell r="B206" t="str">
            <v>Subord_TIER_1_cur</v>
          </cell>
          <cell r="C206" t="str">
            <v>Субординированные источники добавочного капитала в валюте</v>
          </cell>
          <cell r="D206">
            <v>3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</row>
        <row r="207">
          <cell r="B207" t="str">
            <v>Subord_TIER_2_rub</v>
          </cell>
          <cell r="C207" t="str">
            <v xml:space="preserve">Субординированные источники дополнительного капитала в рублях </v>
          </cell>
          <cell r="D207">
            <v>3</v>
          </cell>
          <cell r="G207">
            <v>5</v>
          </cell>
          <cell r="H207">
            <v>5</v>
          </cell>
          <cell r="I207">
            <v>5</v>
          </cell>
          <cell r="J207">
            <v>5</v>
          </cell>
          <cell r="K207">
            <v>5</v>
          </cell>
          <cell r="L207">
            <v>5</v>
          </cell>
          <cell r="M207">
            <v>5</v>
          </cell>
          <cell r="N207">
            <v>5</v>
          </cell>
          <cell r="O207">
            <v>5</v>
          </cell>
        </row>
        <row r="208">
          <cell r="B208" t="str">
            <v>Subord_TIER_2_cur</v>
          </cell>
          <cell r="C208" t="str">
            <v>Субординированные источники дополнительного капитала в валюте</v>
          </cell>
          <cell r="D208">
            <v>3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</row>
        <row r="209">
          <cell r="B209" t="str">
            <v>Liab_other</v>
          </cell>
          <cell r="C209" t="str">
            <v>Прочие пассивы</v>
          </cell>
          <cell r="D209">
            <v>2</v>
          </cell>
          <cell r="G209">
            <v>40508390</v>
          </cell>
          <cell r="H209">
            <v>39726649.600000001</v>
          </cell>
          <cell r="I209">
            <v>39726649.600000001</v>
          </cell>
          <cell r="J209">
            <v>39726649.600000001</v>
          </cell>
          <cell r="K209">
            <v>39726649.600000001</v>
          </cell>
          <cell r="L209">
            <v>39726649.600000001</v>
          </cell>
          <cell r="M209">
            <v>39726649.600000001</v>
          </cell>
          <cell r="N209">
            <v>39726649.600000001</v>
          </cell>
          <cell r="O209">
            <v>39726649.600000001</v>
          </cell>
        </row>
        <row r="210">
          <cell r="B210" t="str">
            <v>Liab_other_deriv_rub</v>
          </cell>
          <cell r="C210" t="str">
            <v>Обязательства по ПФИ в рублях</v>
          </cell>
          <cell r="D210">
            <v>3</v>
          </cell>
          <cell r="E210" t="str">
            <v>Liab_other_deriv_rub_growth</v>
          </cell>
          <cell r="G210">
            <v>8505645</v>
          </cell>
          <cell r="H210">
            <v>8505645</v>
          </cell>
          <cell r="I210">
            <v>8505645</v>
          </cell>
          <cell r="J210">
            <v>8505645</v>
          </cell>
          <cell r="K210">
            <v>8505645</v>
          </cell>
          <cell r="L210">
            <v>8505645</v>
          </cell>
          <cell r="M210">
            <v>8505645</v>
          </cell>
          <cell r="N210">
            <v>8505645</v>
          </cell>
          <cell r="O210">
            <v>8505645</v>
          </cell>
        </row>
        <row r="211">
          <cell r="B211" t="str">
            <v>Liab_other_deriv_cur</v>
          </cell>
          <cell r="C211" t="str">
            <v>Обязательства по ПФИ в валюте</v>
          </cell>
          <cell r="D211">
            <v>3</v>
          </cell>
          <cell r="E211" t="str">
            <v>Liab_other_deriv_cur_growth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</row>
        <row r="212">
          <cell r="B212" t="str">
            <v>Liab_other_etc_rub</v>
          </cell>
          <cell r="C212" t="str">
            <v>Иные прочие пассивы в рублях</v>
          </cell>
          <cell r="D212">
            <v>3</v>
          </cell>
          <cell r="E212" t="str">
            <v>Liab_other_etc_rub_growth</v>
          </cell>
          <cell r="G212">
            <v>35911447</v>
          </cell>
          <cell r="H212">
            <v>35911447</v>
          </cell>
          <cell r="I212">
            <v>35911447</v>
          </cell>
          <cell r="J212">
            <v>35911447</v>
          </cell>
          <cell r="K212">
            <v>35911447</v>
          </cell>
          <cell r="L212">
            <v>35911447</v>
          </cell>
          <cell r="M212">
            <v>35911447</v>
          </cell>
          <cell r="N212">
            <v>35911447</v>
          </cell>
          <cell r="O212">
            <v>35911447</v>
          </cell>
        </row>
        <row r="213">
          <cell r="B213" t="str">
            <v>Liab_other_etc_cur</v>
          </cell>
          <cell r="C213" t="str">
            <v>Иные прочие пассивы в валюте</v>
          </cell>
          <cell r="D213">
            <v>3</v>
          </cell>
          <cell r="E213" t="str">
            <v>Liab_other_etc_cur_growth</v>
          </cell>
          <cell r="G213">
            <v>-3908702</v>
          </cell>
          <cell r="H213">
            <v>-4690442.3999999994</v>
          </cell>
          <cell r="I213">
            <v>-4690442.3999999994</v>
          </cell>
          <cell r="J213">
            <v>-4690442.3999999994</v>
          </cell>
          <cell r="K213">
            <v>-4690442.3999999994</v>
          </cell>
          <cell r="L213">
            <v>-4690442.3999999994</v>
          </cell>
          <cell r="M213">
            <v>-4690442.3999999994</v>
          </cell>
          <cell r="N213">
            <v>-4690442.3999999994</v>
          </cell>
          <cell r="O213">
            <v>-4690442.3999999994</v>
          </cell>
        </row>
        <row r="214">
          <cell r="B214" t="str">
            <v>Capital_Balance</v>
          </cell>
          <cell r="C214" t="str">
            <v>Балансовый капитал</v>
          </cell>
          <cell r="D214">
            <v>2</v>
          </cell>
          <cell r="G214">
            <v>378071633</v>
          </cell>
          <cell r="H214" t="e">
            <v>#N/A</v>
          </cell>
          <cell r="I214" t="e">
            <v>#N/A</v>
          </cell>
          <cell r="J214" t="e">
            <v>#N/A</v>
          </cell>
          <cell r="K214" t="e">
            <v>#N/A</v>
          </cell>
          <cell r="L214" t="e">
            <v>#N/A</v>
          </cell>
          <cell r="M214" t="e">
            <v>#N/A</v>
          </cell>
          <cell r="N214" t="e">
            <v>#N/A</v>
          </cell>
          <cell r="O214" t="e">
            <v>#N/A</v>
          </cell>
        </row>
        <row r="215">
          <cell r="B215" t="str">
            <v>Capital_main</v>
          </cell>
          <cell r="C215" t="str">
            <v>Основной капитал</v>
          </cell>
          <cell r="D215">
            <v>3</v>
          </cell>
          <cell r="E215" t="str">
            <v>Capital_main_ch</v>
          </cell>
          <cell r="G215">
            <v>166869641</v>
          </cell>
          <cell r="H215">
            <v>166869641</v>
          </cell>
          <cell r="I215">
            <v>166869642</v>
          </cell>
          <cell r="J215">
            <v>166869643</v>
          </cell>
          <cell r="K215">
            <v>166869644</v>
          </cell>
          <cell r="L215">
            <v>166869645</v>
          </cell>
          <cell r="M215">
            <v>166869646</v>
          </cell>
          <cell r="N215">
            <v>166869647</v>
          </cell>
          <cell r="O215">
            <v>166869648</v>
          </cell>
        </row>
        <row r="216">
          <cell r="B216" t="str">
            <v>Retained_earnings</v>
          </cell>
          <cell r="C216" t="str">
            <v>Нераспределенная прибыль  (убыток)</v>
          </cell>
          <cell r="D216">
            <v>3</v>
          </cell>
          <cell r="G216">
            <v>211201992</v>
          </cell>
          <cell r="H216" t="e">
            <v>#N/A</v>
          </cell>
          <cell r="I216" t="e">
            <v>#N/A</v>
          </cell>
          <cell r="J216" t="e">
            <v>#N/A</v>
          </cell>
          <cell r="K216" t="e">
            <v>#N/A</v>
          </cell>
          <cell r="L216" t="e">
            <v>#N/A</v>
          </cell>
          <cell r="M216" t="e">
            <v>#N/A</v>
          </cell>
          <cell r="N216" t="e">
            <v>#N/A</v>
          </cell>
          <cell r="O216" t="e">
            <v>#N/A</v>
          </cell>
        </row>
        <row r="217">
          <cell r="B217" t="str">
            <v>Off_Balance</v>
          </cell>
          <cell r="C217" t="str">
            <v>Внебалансовые и справочные показатели</v>
          </cell>
          <cell r="D217">
            <v>1</v>
          </cell>
          <cell r="G217">
            <v>0</v>
          </cell>
          <cell r="H217" t="e">
            <v>#N/A</v>
          </cell>
          <cell r="I217" t="e">
            <v>#N/A</v>
          </cell>
          <cell r="J217" t="e">
            <v>#N/A</v>
          </cell>
          <cell r="K217" t="e">
            <v>#N/A</v>
          </cell>
          <cell r="L217" t="e">
            <v>#N/A</v>
          </cell>
          <cell r="M217" t="e">
            <v>#N/A</v>
          </cell>
          <cell r="N217" t="e">
            <v>#N/A</v>
          </cell>
          <cell r="O217" t="e">
            <v>#N/A</v>
          </cell>
        </row>
        <row r="218">
          <cell r="D218">
            <v>2</v>
          </cell>
        </row>
        <row r="219">
          <cell r="B219" t="str">
            <v>Cred_line_total</v>
          </cell>
          <cell r="C219" t="str">
            <v>Доступные кредитные линии</v>
          </cell>
          <cell r="D219">
            <v>2</v>
          </cell>
          <cell r="G219">
            <v>0</v>
          </cell>
          <cell r="H219" t="e">
            <v>#N/A</v>
          </cell>
          <cell r="I219" t="e">
            <v>#N/A</v>
          </cell>
          <cell r="J219" t="e">
            <v>#N/A</v>
          </cell>
          <cell r="K219" t="e">
            <v>#N/A</v>
          </cell>
          <cell r="L219" t="e">
            <v>#N/A</v>
          </cell>
          <cell r="M219" t="e">
            <v>#N/A</v>
          </cell>
          <cell r="N219" t="e">
            <v>#N/A</v>
          </cell>
          <cell r="O219" t="e">
            <v>#N/A</v>
          </cell>
        </row>
        <row r="220">
          <cell r="B220" t="str">
            <v>Cred_line_Group</v>
          </cell>
          <cell r="C220" t="str">
            <v xml:space="preserve"> - от материнской организации (группы)</v>
          </cell>
          <cell r="D220">
            <v>3</v>
          </cell>
          <cell r="G220">
            <v>0</v>
          </cell>
          <cell r="H220" t="e">
            <v>#N/A</v>
          </cell>
          <cell r="I220" t="e">
            <v>#N/A</v>
          </cell>
          <cell r="J220" t="e">
            <v>#N/A</v>
          </cell>
          <cell r="K220" t="e">
            <v>#N/A</v>
          </cell>
          <cell r="L220" t="e">
            <v>#N/A</v>
          </cell>
          <cell r="M220" t="e">
            <v>#N/A</v>
          </cell>
          <cell r="N220" t="e">
            <v>#N/A</v>
          </cell>
          <cell r="O220" t="e">
            <v>#N/A</v>
          </cell>
        </row>
        <row r="221">
          <cell r="B221" t="str">
            <v>Cred_line_Group_resid</v>
          </cell>
          <cell r="C221" t="str">
            <v xml:space="preserve"> - от материнской организации (группы) в рублях</v>
          </cell>
          <cell r="D221">
            <v>4</v>
          </cell>
          <cell r="F221" t="str">
            <v>Cred_line_Group_resid</v>
          </cell>
          <cell r="G221">
            <v>0</v>
          </cell>
          <cell r="H221" t="e">
            <v>#N/A</v>
          </cell>
          <cell r="I221" t="e">
            <v>#N/A</v>
          </cell>
          <cell r="J221" t="e">
            <v>#N/A</v>
          </cell>
          <cell r="K221" t="e">
            <v>#N/A</v>
          </cell>
          <cell r="L221" t="e">
            <v>#N/A</v>
          </cell>
          <cell r="M221" t="e">
            <v>#N/A</v>
          </cell>
          <cell r="N221" t="e">
            <v>#N/A</v>
          </cell>
          <cell r="O221" t="e">
            <v>#N/A</v>
          </cell>
        </row>
        <row r="222">
          <cell r="B222" t="str">
            <v>Cred_line_Group_foreign</v>
          </cell>
          <cell r="C222" t="str">
            <v xml:space="preserve"> - от материнской организации (группы) в валюте</v>
          </cell>
          <cell r="D222">
            <v>4</v>
          </cell>
          <cell r="F222" t="str">
            <v>Cred_line_Group_foreign</v>
          </cell>
          <cell r="G222">
            <v>0</v>
          </cell>
          <cell r="H222" t="e">
            <v>#N/A</v>
          </cell>
          <cell r="I222" t="e">
            <v>#N/A</v>
          </cell>
          <cell r="J222" t="e">
            <v>#N/A</v>
          </cell>
          <cell r="K222" t="e">
            <v>#N/A</v>
          </cell>
          <cell r="L222" t="e">
            <v>#N/A</v>
          </cell>
          <cell r="M222" t="e">
            <v>#N/A</v>
          </cell>
          <cell r="N222" t="e">
            <v>#N/A</v>
          </cell>
          <cell r="O222" t="e">
            <v>#N/A</v>
          </cell>
        </row>
        <row r="223">
          <cell r="B223" t="str">
            <v>Cred_line_CBR</v>
          </cell>
          <cell r="C223" t="str">
            <v xml:space="preserve"> - от Банка России</v>
          </cell>
          <cell r="D223">
            <v>3</v>
          </cell>
          <cell r="F223" t="str">
            <v>Cred_line_CBR</v>
          </cell>
          <cell r="G223">
            <v>0</v>
          </cell>
          <cell r="H223" t="e">
            <v>#N/A</v>
          </cell>
          <cell r="I223" t="e">
            <v>#N/A</v>
          </cell>
          <cell r="J223" t="e">
            <v>#N/A</v>
          </cell>
          <cell r="K223" t="e">
            <v>#N/A</v>
          </cell>
          <cell r="L223" t="e">
            <v>#N/A</v>
          </cell>
          <cell r="M223" t="e">
            <v>#N/A</v>
          </cell>
          <cell r="N223" t="e">
            <v>#N/A</v>
          </cell>
          <cell r="O223" t="e">
            <v>#N/A</v>
          </cell>
        </row>
        <row r="224">
          <cell r="B224" t="str">
            <v>Limit_repo</v>
          </cell>
          <cell r="C224" t="str">
            <v>Портфель ценных бумаг, доступный для использования как обеспечение</v>
          </cell>
          <cell r="D224">
            <v>2</v>
          </cell>
          <cell r="E224" t="str">
            <v>s1</v>
          </cell>
          <cell r="H224">
            <v>406497660.82696295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</row>
        <row r="225">
          <cell r="B225" t="str">
            <v>Fin_result</v>
          </cell>
          <cell r="G225">
            <v>46111879</v>
          </cell>
          <cell r="H225" t="e">
            <v>#N/A</v>
          </cell>
          <cell r="I225" t="e">
            <v>#N/A</v>
          </cell>
          <cell r="J225" t="e">
            <v>#N/A</v>
          </cell>
          <cell r="K225" t="e">
            <v>#N/A</v>
          </cell>
          <cell r="L225" t="e">
            <v>#N/A</v>
          </cell>
          <cell r="M225" t="e">
            <v>#N/A</v>
          </cell>
          <cell r="N225" t="e">
            <v>#N/A</v>
          </cell>
          <cell r="O225" t="e">
            <v>#N/A</v>
          </cell>
        </row>
        <row r="226">
          <cell r="B226" t="str">
            <v>Int_Inc</v>
          </cell>
          <cell r="C226" t="str">
            <v>Процентные доходы</v>
          </cell>
          <cell r="D226">
            <v>2</v>
          </cell>
          <cell r="G226">
            <v>249878829</v>
          </cell>
          <cell r="H226">
            <v>106830680.95173506</v>
          </cell>
          <cell r="I226">
            <v>1020994025.5882676</v>
          </cell>
          <cell r="J226">
            <v>1013508536.2673885</v>
          </cell>
          <cell r="K226">
            <v>1005252639.5887479</v>
          </cell>
          <cell r="L226">
            <v>999904880.22832227</v>
          </cell>
          <cell r="M226">
            <v>996363773.54595041</v>
          </cell>
          <cell r="N226">
            <v>993965479.97617555</v>
          </cell>
          <cell r="O226">
            <v>992362913.970505</v>
          </cell>
        </row>
        <row r="227">
          <cell r="B227" t="str">
            <v>Int_bank_liq_assets</v>
          </cell>
          <cell r="C227" t="str">
            <v>по банкам и ВЛА</v>
          </cell>
          <cell r="D227">
            <v>3</v>
          </cell>
          <cell r="G227">
            <v>45353727</v>
          </cell>
          <cell r="H227">
            <v>57375127.274592981</v>
          </cell>
          <cell r="I227">
            <v>831664856.60461867</v>
          </cell>
          <cell r="J227">
            <v>831245880.19421101</v>
          </cell>
          <cell r="K227">
            <v>831211862.81553912</v>
          </cell>
          <cell r="L227">
            <v>831424813.57483888</v>
          </cell>
          <cell r="M227">
            <v>831689981.32016408</v>
          </cell>
          <cell r="N227">
            <v>831925389.47173393</v>
          </cell>
          <cell r="O227">
            <v>832162828.40551794</v>
          </cell>
        </row>
        <row r="228">
          <cell r="B228" t="str">
            <v>Int_CBR_lending</v>
          </cell>
          <cell r="C228" t="str">
            <v>по корр.счетам и депозитам в Банке России</v>
          </cell>
          <cell r="D228">
            <v>4</v>
          </cell>
          <cell r="G228">
            <v>7891444</v>
          </cell>
          <cell r="H228">
            <v>5795503.8626104975</v>
          </cell>
          <cell r="I228">
            <v>105392263.07448584</v>
          </cell>
          <cell r="J228">
            <v>104848813.91663539</v>
          </cell>
          <cell r="K228">
            <v>105139903.94146858</v>
          </cell>
          <cell r="L228">
            <v>105173232.23786576</v>
          </cell>
          <cell r="M228">
            <v>105363098.93382803</v>
          </cell>
          <cell r="N228">
            <v>105459127.70378608</v>
          </cell>
          <cell r="O228">
            <v>105613473.14056757</v>
          </cell>
        </row>
        <row r="229">
          <cell r="B229" t="str">
            <v>Int_CBR_lending_rub</v>
          </cell>
          <cell r="C229" t="str">
            <v>по корр.счетам и депозитам в Банке России в рублях</v>
          </cell>
          <cell r="D229">
            <v>5</v>
          </cell>
          <cell r="E229" t="str">
            <v>Int_CBR_lending_rub_level</v>
          </cell>
          <cell r="G229">
            <v>7891444</v>
          </cell>
          <cell r="H229">
            <v>5795503.8626104975</v>
          </cell>
          <cell r="I229">
            <v>105392263.07448584</v>
          </cell>
          <cell r="J229">
            <v>104848813.91663539</v>
          </cell>
          <cell r="K229">
            <v>105139903.94146858</v>
          </cell>
          <cell r="L229">
            <v>105173232.23786576</v>
          </cell>
          <cell r="M229">
            <v>105363098.93382803</v>
          </cell>
          <cell r="N229">
            <v>105459127.70378608</v>
          </cell>
          <cell r="O229">
            <v>105613473.14056757</v>
          </cell>
        </row>
        <row r="230">
          <cell r="B230" t="str">
            <v>Int_CBR_lending_cur</v>
          </cell>
          <cell r="C230" t="str">
            <v>по корр.счетам и депозитам в Банке России в валюте</v>
          </cell>
          <cell r="D230">
            <v>5</v>
          </cell>
          <cell r="E230" t="str">
            <v>Int_CBR_lending_cur_level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</row>
        <row r="231">
          <cell r="B231" t="str">
            <v>Int_Nostro</v>
          </cell>
          <cell r="C231" t="str">
            <v>по корр.счетам НОСТРО, средствам в расчетах и на бирже</v>
          </cell>
          <cell r="D231">
            <v>4</v>
          </cell>
          <cell r="G231">
            <v>34367</v>
          </cell>
          <cell r="H231">
            <v>23221.841137854106</v>
          </cell>
          <cell r="I231">
            <v>41926142.130132891</v>
          </cell>
          <cell r="J231">
            <v>42050614.877575591</v>
          </cell>
          <cell r="K231">
            <v>41725507.474070579</v>
          </cell>
          <cell r="L231">
            <v>41905129.936973162</v>
          </cell>
          <cell r="M231">
            <v>41980430.986336119</v>
          </cell>
          <cell r="N231">
            <v>42119810.367947854</v>
          </cell>
          <cell r="O231">
            <v>42202903.864950374</v>
          </cell>
        </row>
        <row r="232">
          <cell r="B232" t="str">
            <v>Int_Nostro_rub</v>
          </cell>
          <cell r="C232" t="str">
            <v>по корр.счетам НОСТРО, средствам в расчетах и на бирже в рублях</v>
          </cell>
          <cell r="D232">
            <v>5</v>
          </cell>
          <cell r="E232" t="str">
            <v>Int_Nostro_rub_level</v>
          </cell>
          <cell r="G232">
            <v>3690</v>
          </cell>
          <cell r="H232">
            <v>8907.8334808361706</v>
          </cell>
          <cell r="I232">
            <v>20679508.899798986</v>
          </cell>
          <cell r="J232">
            <v>20669575.299631137</v>
          </cell>
          <cell r="K232">
            <v>20674365.280153118</v>
          </cell>
          <cell r="L232">
            <v>20673514.659562171</v>
          </cell>
          <cell r="M232">
            <v>20675416.409203701</v>
          </cell>
          <cell r="N232">
            <v>20675981.06335406</v>
          </cell>
          <cell r="O232">
            <v>20677222.12580888</v>
          </cell>
        </row>
        <row r="233">
          <cell r="B233" t="str">
            <v>Int_Nostro_cur</v>
          </cell>
          <cell r="C233" t="str">
            <v>по корр.счетам НОСТРО, средствам в расчетах и на бирже в валюте</v>
          </cell>
          <cell r="D233">
            <v>5</v>
          </cell>
          <cell r="E233" t="str">
            <v>Int_Nostro_cur_level</v>
          </cell>
          <cell r="G233">
            <v>30677</v>
          </cell>
          <cell r="H233">
            <v>14314.007657017935</v>
          </cell>
          <cell r="I233">
            <v>21246633.230333906</v>
          </cell>
          <cell r="J233">
            <v>21381039.57794445</v>
          </cell>
          <cell r="K233">
            <v>21051142.193917461</v>
          </cell>
          <cell r="L233">
            <v>21231615.277410991</v>
          </cell>
          <cell r="M233">
            <v>21305014.577132419</v>
          </cell>
          <cell r="N233">
            <v>21443829.304593794</v>
          </cell>
          <cell r="O233">
            <v>21525681.73914149</v>
          </cell>
        </row>
        <row r="234">
          <cell r="B234" t="str">
            <v>Int_bank_loan</v>
          </cell>
          <cell r="C234" t="str">
            <v>по МБК предоставленным</v>
          </cell>
          <cell r="D234">
            <v>4</v>
          </cell>
          <cell r="G234">
            <v>37427916</v>
          </cell>
          <cell r="H234">
            <v>51556401.570844628</v>
          </cell>
          <cell r="I234">
            <v>684346451.39999998</v>
          </cell>
          <cell r="J234">
            <v>684346451.39999998</v>
          </cell>
          <cell r="K234">
            <v>684346451.39999998</v>
          </cell>
          <cell r="L234">
            <v>684346451.39999998</v>
          </cell>
          <cell r="M234">
            <v>684346451.39999998</v>
          </cell>
          <cell r="N234">
            <v>684346451.39999998</v>
          </cell>
          <cell r="O234">
            <v>684346451.39999998</v>
          </cell>
        </row>
        <row r="235">
          <cell r="B235" t="str">
            <v>Int_bank_loan_rub</v>
          </cell>
          <cell r="C235" t="str">
            <v>по МБК предоставленным в рублях</v>
          </cell>
          <cell r="D235">
            <v>5</v>
          </cell>
          <cell r="E235" t="str">
            <v>Int_bank_loan_rub_level</v>
          </cell>
          <cell r="G235">
            <v>31680715</v>
          </cell>
          <cell r="H235">
            <v>46001158.091354892</v>
          </cell>
          <cell r="I235">
            <v>456716019</v>
          </cell>
          <cell r="J235">
            <v>456716019</v>
          </cell>
          <cell r="K235">
            <v>456716019</v>
          </cell>
          <cell r="L235">
            <v>456716019</v>
          </cell>
          <cell r="M235">
            <v>456716019</v>
          </cell>
          <cell r="N235">
            <v>456716019</v>
          </cell>
          <cell r="O235">
            <v>456716019</v>
          </cell>
        </row>
        <row r="236">
          <cell r="B236" t="str">
            <v>Int_bank_loan_cur</v>
          </cell>
          <cell r="C236" t="str">
            <v>по МБК предоставленным в валюте</v>
          </cell>
          <cell r="D236">
            <v>5</v>
          </cell>
          <cell r="E236" t="str">
            <v>Int_bank_loan_cur_level</v>
          </cell>
          <cell r="G236">
            <v>5747201</v>
          </cell>
          <cell r="H236">
            <v>5555243.4794897363</v>
          </cell>
          <cell r="I236">
            <v>227630432.40000001</v>
          </cell>
          <cell r="J236">
            <v>227630432.40000001</v>
          </cell>
          <cell r="K236">
            <v>227630432.40000001</v>
          </cell>
          <cell r="L236">
            <v>227630432.40000001</v>
          </cell>
          <cell r="M236">
            <v>227630432.40000001</v>
          </cell>
          <cell r="N236">
            <v>227630432.40000001</v>
          </cell>
          <cell r="O236">
            <v>227630432.40000001</v>
          </cell>
        </row>
        <row r="237">
          <cell r="B237" t="str">
            <v>Int_bond</v>
          </cell>
          <cell r="C237" t="str">
            <v>по ценным бумагам</v>
          </cell>
          <cell r="D237">
            <v>3</v>
          </cell>
          <cell r="G237">
            <v>45110311</v>
          </cell>
          <cell r="H237">
            <v>13189972.952343836</v>
          </cell>
          <cell r="I237">
            <v>155584923.79574621</v>
          </cell>
          <cell r="J237">
            <v>155584924.14068311</v>
          </cell>
          <cell r="K237">
            <v>155584924.48561996</v>
          </cell>
          <cell r="L237">
            <v>155584924.83055681</v>
          </cell>
          <cell r="M237">
            <v>155584925.17549366</v>
          </cell>
          <cell r="N237">
            <v>155584925.52043054</v>
          </cell>
          <cell r="O237">
            <v>155584925.86536738</v>
          </cell>
        </row>
        <row r="238">
          <cell r="B238" t="str">
            <v>Int_FVPL</v>
          </cell>
          <cell r="C238" t="str">
            <v>по облигациям - учет по СС на ОПУ</v>
          </cell>
          <cell r="D238">
            <v>4</v>
          </cell>
          <cell r="G238">
            <v>7031487</v>
          </cell>
          <cell r="H238">
            <v>1877837.6659847128</v>
          </cell>
          <cell r="I238">
            <v>27968562.35697915</v>
          </cell>
          <cell r="J238">
            <v>27968562.514157292</v>
          </cell>
          <cell r="K238">
            <v>27968562.67133544</v>
          </cell>
          <cell r="L238">
            <v>27968562.828513581</v>
          </cell>
          <cell r="M238">
            <v>27968562.985691726</v>
          </cell>
          <cell r="N238">
            <v>27968563.142869867</v>
          </cell>
          <cell r="O238">
            <v>27968563.300048016</v>
          </cell>
        </row>
        <row r="239">
          <cell r="B239" t="str">
            <v>Int_FVOCI</v>
          </cell>
          <cell r="C239" t="str">
            <v>по облигациям - учет по СС на ПСД</v>
          </cell>
          <cell r="D239">
            <v>4</v>
          </cell>
          <cell r="G239">
            <v>19300945</v>
          </cell>
          <cell r="H239">
            <v>4531247.0936885942</v>
          </cell>
          <cell r="I239">
            <v>54055038.745612234</v>
          </cell>
          <cell r="J239">
            <v>54055038.764588088</v>
          </cell>
          <cell r="K239">
            <v>54055038.783563934</v>
          </cell>
          <cell r="L239">
            <v>54055038.802539781</v>
          </cell>
          <cell r="M239">
            <v>54055038.821515635</v>
          </cell>
          <cell r="N239">
            <v>54055038.840491489</v>
          </cell>
          <cell r="O239">
            <v>54055038.859467335</v>
          </cell>
        </row>
        <row r="240">
          <cell r="B240" t="str">
            <v>Int_AMC</v>
          </cell>
          <cell r="C240" t="str">
            <v>по облигациям - учет по АС</v>
          </cell>
          <cell r="D240">
            <v>4</v>
          </cell>
          <cell r="G240">
            <v>18777879</v>
          </cell>
          <cell r="H240">
            <v>6780888.1926705288</v>
          </cell>
          <cell r="I240">
            <v>73561322.693154842</v>
          </cell>
          <cell r="J240">
            <v>73561322.861937717</v>
          </cell>
          <cell r="K240">
            <v>73561323.030720577</v>
          </cell>
          <cell r="L240">
            <v>73561323.199503437</v>
          </cell>
          <cell r="M240">
            <v>73561323.368286297</v>
          </cell>
          <cell r="N240">
            <v>73561323.537069172</v>
          </cell>
          <cell r="O240">
            <v>73561323.705852032</v>
          </cell>
        </row>
        <row r="241">
          <cell r="B241" t="str">
            <v>Int_c_loan_total</v>
          </cell>
          <cell r="C241" t="str">
            <v xml:space="preserve">  по кредитам ЮЛ</v>
          </cell>
          <cell r="D241">
            <v>3</v>
          </cell>
          <cell r="G241">
            <v>99711903</v>
          </cell>
          <cell r="H241">
            <v>21505779.357840549</v>
          </cell>
          <cell r="I241">
            <v>19462287.672286384</v>
          </cell>
          <cell r="J241">
            <v>14260844.052747807</v>
          </cell>
          <cell r="K241">
            <v>9143187.6209589113</v>
          </cell>
          <cell r="L241">
            <v>5910644.558047439</v>
          </cell>
          <cell r="M241">
            <v>3850495.3326831507</v>
          </cell>
          <cell r="N241">
            <v>2526387.4828576748</v>
          </cell>
          <cell r="O241">
            <v>1668577.9156982203</v>
          </cell>
        </row>
        <row r="242">
          <cell r="B242" t="str">
            <v>Int_c_loan_low</v>
          </cell>
          <cell r="C242" t="str">
            <v xml:space="preserve"> по кредитам низкорисковым</v>
          </cell>
          <cell r="D242">
            <v>4</v>
          </cell>
          <cell r="E242" t="str">
            <v>Cr_low_r</v>
          </cell>
          <cell r="F242" t="str">
            <v>Cr_low_c</v>
          </cell>
          <cell r="H242">
            <v>2127779.6768580452</v>
          </cell>
          <cell r="I242">
            <v>1851654.9784585899</v>
          </cell>
          <cell r="J242">
            <v>1098591.1002475126</v>
          </cell>
          <cell r="K242">
            <v>573629.54477415094</v>
          </cell>
          <cell r="L242">
            <v>299524.87449361093</v>
          </cell>
          <cell r="M242">
            <v>156401.34340874577</v>
          </cell>
          <cell r="N242">
            <v>81668.450930685925</v>
          </cell>
          <cell r="O242">
            <v>42645.591026523114</v>
          </cell>
        </row>
        <row r="243">
          <cell r="B243" t="str">
            <v>Int_c_loan_large</v>
          </cell>
          <cell r="C243" t="str">
            <v xml:space="preserve"> по кредитам крупному бизнесу</v>
          </cell>
          <cell r="D243">
            <v>4</v>
          </cell>
          <cell r="E243" t="str">
            <v>Cr_large_r</v>
          </cell>
          <cell r="F243" t="str">
            <v>Cr_large_c</v>
          </cell>
          <cell r="H243">
            <v>7100153.4190451279</v>
          </cell>
          <cell r="I243">
            <v>6011978.0335826995</v>
          </cell>
          <cell r="J243">
            <v>4107283.3559677368</v>
          </cell>
          <cell r="K243">
            <v>2412611.9644774799</v>
          </cell>
          <cell r="L243">
            <v>1418925.6587914969</v>
          </cell>
          <cell r="M243">
            <v>835815.05428563419</v>
          </cell>
          <cell r="N243">
            <v>493300.16795249557</v>
          </cell>
          <cell r="O243">
            <v>291859.91918329376</v>
          </cell>
        </row>
        <row r="244">
          <cell r="B244" t="str">
            <v>Int_c_loan_mid</v>
          </cell>
          <cell r="C244" t="str">
            <v xml:space="preserve"> по кредитам среднему и малому бизнесу</v>
          </cell>
          <cell r="D244">
            <v>4</v>
          </cell>
          <cell r="E244" t="str">
            <v>Cr_mid_r</v>
          </cell>
          <cell r="F244" t="str">
            <v>Cr_mid_c</v>
          </cell>
          <cell r="H244">
            <v>5232496.6457864372</v>
          </cell>
          <cell r="I244">
            <v>4877423.5470562065</v>
          </cell>
          <cell r="J244">
            <v>3852178.290891048</v>
          </cell>
          <cell r="K244">
            <v>2650327.1001237431</v>
          </cell>
          <cell r="L244">
            <v>1824096.8760811393</v>
          </cell>
          <cell r="M244">
            <v>1255928.2032565898</v>
          </cell>
          <cell r="N244">
            <v>865096.08180930163</v>
          </cell>
          <cell r="O244">
            <v>596158.35590422014</v>
          </cell>
        </row>
        <row r="245">
          <cell r="B245" t="str">
            <v>Int_c_loan_micro</v>
          </cell>
          <cell r="C245" t="str">
            <v xml:space="preserve"> по кредитам микро бизнесу</v>
          </cell>
          <cell r="D245">
            <v>4</v>
          </cell>
          <cell r="E245" t="str">
            <v>Cr_micro_r</v>
          </cell>
          <cell r="F245" t="str">
            <v>Cr_micro_c</v>
          </cell>
          <cell r="H245">
            <v>3720348.6401906917</v>
          </cell>
          <cell r="I245">
            <v>3537196.3428105135</v>
          </cell>
          <cell r="J245">
            <v>2726829.1641009143</v>
          </cell>
          <cell r="K245">
            <v>1831524.0842104738</v>
          </cell>
          <cell r="L245">
            <v>1232090.1564254868</v>
          </cell>
          <cell r="M245">
            <v>830253.64131965046</v>
          </cell>
          <cell r="N245">
            <v>560510.82259816653</v>
          </cell>
          <cell r="O245">
            <v>379167.68681236764</v>
          </cell>
        </row>
        <row r="246">
          <cell r="B246" t="str">
            <v>Int_c_loan_sl_construct</v>
          </cell>
          <cell r="C246" t="str">
            <v xml:space="preserve"> по финансированию строительства жилья</v>
          </cell>
          <cell r="D246">
            <v>4</v>
          </cell>
          <cell r="E246" t="str">
            <v>Cr_sl_construct_r</v>
          </cell>
          <cell r="F246" t="str">
            <v>Cr_sl_construct_c</v>
          </cell>
          <cell r="H246">
            <v>89973.691991571424</v>
          </cell>
          <cell r="I246">
            <v>91394.36044054378</v>
          </cell>
          <cell r="J246">
            <v>60275.189592698058</v>
          </cell>
          <cell r="K246">
            <v>32362.394050954783</v>
          </cell>
          <cell r="L246">
            <v>17375.615584866067</v>
          </cell>
          <cell r="M246">
            <v>9329.0002375994009</v>
          </cell>
          <cell r="N246">
            <v>5008.6445383342098</v>
          </cell>
          <cell r="O246">
            <v>2688.9708493739531</v>
          </cell>
        </row>
        <row r="247">
          <cell r="B247" t="str">
            <v>Int_c_loan_sl_other</v>
          </cell>
          <cell r="C247" t="str">
            <v xml:space="preserve"> по прочим специализированным кредитам</v>
          </cell>
          <cell r="D247">
            <v>4</v>
          </cell>
          <cell r="E247" t="str">
            <v>Cr_sl_other_r</v>
          </cell>
          <cell r="F247" t="str">
            <v>Cr_sl_other_c</v>
          </cell>
          <cell r="H247">
            <v>1221261.801154471</v>
          </cell>
          <cell r="I247">
            <v>1254837.7244434969</v>
          </cell>
          <cell r="J247">
            <v>959666.97944920918</v>
          </cell>
          <cell r="K247">
            <v>623287.78158905462</v>
          </cell>
          <cell r="L247">
            <v>404814.97656965494</v>
          </cell>
          <cell r="M247">
            <v>262920.45135484153</v>
          </cell>
          <cell r="N247">
            <v>170762.25434243245</v>
          </cell>
          <cell r="O247">
            <v>110906.99166396022</v>
          </cell>
        </row>
        <row r="248">
          <cell r="B248" t="str">
            <v>Int_c_loan_legacy</v>
          </cell>
          <cell r="C248" t="str">
            <v xml:space="preserve"> по спецпортфелю </v>
          </cell>
          <cell r="D248">
            <v>4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</row>
        <row r="249">
          <cell r="B249" t="str">
            <v>Int_c_loan_res</v>
          </cell>
          <cell r="C249" t="str">
            <v xml:space="preserve"> по прочим кредитам ЮЛ</v>
          </cell>
          <cell r="D249">
            <v>4</v>
          </cell>
          <cell r="E249" t="str">
            <v>Cr_res_r</v>
          </cell>
          <cell r="F249" t="str">
            <v>Cr_res_c</v>
          </cell>
          <cell r="H249">
            <v>2013765.4828142037</v>
          </cell>
          <cell r="I249">
            <v>1837802.6854943363</v>
          </cell>
          <cell r="J249">
            <v>1456019.9724986884</v>
          </cell>
          <cell r="K249">
            <v>1019444.7517330539</v>
          </cell>
          <cell r="L249">
            <v>713816.40010118415</v>
          </cell>
          <cell r="M249">
            <v>499847.63882008893</v>
          </cell>
          <cell r="N249">
            <v>350041.0606862586</v>
          </cell>
          <cell r="O249">
            <v>245150.4002584815</v>
          </cell>
        </row>
        <row r="250">
          <cell r="B250" t="str">
            <v>Int_ind_loan_total</v>
          </cell>
          <cell r="C250" t="str">
            <v xml:space="preserve">  по кредитам ФЛ</v>
          </cell>
          <cell r="D250">
            <v>3</v>
          </cell>
          <cell r="G250">
            <v>59702888</v>
          </cell>
          <cell r="H250">
            <v>14759801.366957691</v>
          </cell>
          <cell r="I250">
            <v>14281957.515616309</v>
          </cell>
          <cell r="J250">
            <v>12416887.879746456</v>
          </cell>
          <cell r="K250">
            <v>9312664.666629795</v>
          </cell>
          <cell r="L250">
            <v>6984497.2648791112</v>
          </cell>
          <cell r="M250">
            <v>5238371.7176095042</v>
          </cell>
          <cell r="N250">
            <v>3928777.5011533787</v>
          </cell>
          <cell r="O250">
            <v>2946581.7839215123</v>
          </cell>
        </row>
        <row r="251">
          <cell r="B251" t="str">
            <v>Int_ind_loan_mort</v>
          </cell>
          <cell r="C251" t="str">
            <v xml:space="preserve"> по ипотечным кредитам</v>
          </cell>
          <cell r="D251">
            <v>4</v>
          </cell>
          <cell r="E251" t="str">
            <v>Cr_mort_r</v>
          </cell>
          <cell r="F251" t="str">
            <v>Cr_mort_c</v>
          </cell>
          <cell r="H251">
            <v>3937070.4380384111</v>
          </cell>
          <cell r="I251">
            <v>3783242.4146148227</v>
          </cell>
          <cell r="J251">
            <v>3362853.7735807188</v>
          </cell>
          <cell r="K251">
            <v>2522140.0333914096</v>
          </cell>
          <cell r="L251">
            <v>1891604.7283674886</v>
          </cell>
          <cell r="M251">
            <v>1418703.249658579</v>
          </cell>
          <cell r="N251">
            <v>1064027.1406564123</v>
          </cell>
          <cell r="O251">
            <v>798020.0589195448</v>
          </cell>
        </row>
        <row r="252">
          <cell r="B252" t="str">
            <v>Int_ind_loan_auto</v>
          </cell>
          <cell r="C252" t="str">
            <v xml:space="preserve"> по автокредитам</v>
          </cell>
          <cell r="D252">
            <v>4</v>
          </cell>
          <cell r="E252" t="str">
            <v>Cr_auto_r</v>
          </cell>
          <cell r="F252" t="str">
            <v>Cr_auto_c</v>
          </cell>
          <cell r="H252">
            <v>1175728.0452423361</v>
          </cell>
          <cell r="I252">
            <v>1138818.2909883421</v>
          </cell>
          <cell r="J252">
            <v>980502.51477644371</v>
          </cell>
          <cell r="K252">
            <v>735376.4406865401</v>
          </cell>
          <cell r="L252">
            <v>551531.88605661259</v>
          </cell>
          <cell r="M252">
            <v>413648.47055291705</v>
          </cell>
          <cell r="N252">
            <v>310235.88324404671</v>
          </cell>
          <cell r="O252">
            <v>232676.41721410776</v>
          </cell>
        </row>
        <row r="253">
          <cell r="B253" t="str">
            <v>Int_ind_loan_card</v>
          </cell>
          <cell r="C253" t="str">
            <v xml:space="preserve"> по кредитным картам</v>
          </cell>
          <cell r="D253">
            <v>4</v>
          </cell>
          <cell r="E253" t="str">
            <v>Cr_card_r</v>
          </cell>
          <cell r="F253" t="str">
            <v>Cr_card_c</v>
          </cell>
          <cell r="H253">
            <v>0</v>
          </cell>
          <cell r="I253">
            <v>-3.9414479577495234E-2</v>
          </cell>
          <cell r="J253">
            <v>-0.14624999951250003</v>
          </cell>
          <cell r="K253">
            <v>-0.17062499975625001</v>
          </cell>
          <cell r="L253">
            <v>-0.18281249987812501</v>
          </cell>
          <cell r="M253">
            <v>-0.18890624993906252</v>
          </cell>
          <cell r="N253">
            <v>-0.19845312496953127</v>
          </cell>
          <cell r="O253">
            <v>-0.20972656248476565</v>
          </cell>
        </row>
        <row r="254">
          <cell r="B254" t="str">
            <v>Int_ind_loan_consume</v>
          </cell>
          <cell r="C254" t="str">
            <v xml:space="preserve"> по необеспеченному потребительскому кредитованию</v>
          </cell>
          <cell r="D254">
            <v>4</v>
          </cell>
          <cell r="E254" t="str">
            <v>Cr_consume_r</v>
          </cell>
          <cell r="F254" t="str">
            <v>Cr_consume_c</v>
          </cell>
          <cell r="H254">
            <v>9647002.8836769424</v>
          </cell>
          <cell r="I254">
            <v>9359896.8494276237</v>
          </cell>
          <cell r="J254">
            <v>8073531.7376392931</v>
          </cell>
          <cell r="K254">
            <v>6055148.3631768459</v>
          </cell>
          <cell r="L254">
            <v>4541360.8332675099</v>
          </cell>
          <cell r="M254">
            <v>3406020.1863042582</v>
          </cell>
          <cell r="N254">
            <v>2554514.6757060448</v>
          </cell>
          <cell r="O254">
            <v>1915885.5175144223</v>
          </cell>
        </row>
        <row r="255">
          <cell r="B255" t="str">
            <v>Int_Exp</v>
          </cell>
          <cell r="C255" t="str">
            <v>Процентные расходы</v>
          </cell>
          <cell r="D255">
            <v>2</v>
          </cell>
          <cell r="G255">
            <v>-154025730</v>
          </cell>
          <cell r="H255">
            <v>-34723331.278588288</v>
          </cell>
          <cell r="I255">
            <v>-1137059704.6624796</v>
          </cell>
          <cell r="J255">
            <v>-1228393587.7630434</v>
          </cell>
          <cell r="K255">
            <v>-1292069561.6599705</v>
          </cell>
          <cell r="L255">
            <v>-1360953789.9292364</v>
          </cell>
          <cell r="M255">
            <v>-1433894777.7038503</v>
          </cell>
          <cell r="N255">
            <v>-1511449455.5558841</v>
          </cell>
          <cell r="O255">
            <v>-1557727631.5281608</v>
          </cell>
        </row>
        <row r="256">
          <cell r="B256" t="str">
            <v>Int_bank_borrow</v>
          </cell>
          <cell r="C256" t="str">
            <v>по банкам</v>
          </cell>
          <cell r="D256">
            <v>3</v>
          </cell>
          <cell r="G256">
            <v>-24321978</v>
          </cell>
          <cell r="H256">
            <v>-29342095.326008208</v>
          </cell>
          <cell r="I256">
            <v>-492282664.41451716</v>
          </cell>
          <cell r="J256">
            <v>-577843678.82257926</v>
          </cell>
          <cell r="K256">
            <v>-641519652.65910745</v>
          </cell>
          <cell r="L256">
            <v>-710403880.82197452</v>
          </cell>
          <cell r="M256">
            <v>-783344868.47351074</v>
          </cell>
          <cell r="N256">
            <v>-860899546.19878793</v>
          </cell>
          <cell r="O256">
            <v>-907177722.04430795</v>
          </cell>
        </row>
        <row r="257">
          <cell r="B257" t="str">
            <v>Int_LORO</v>
          </cell>
          <cell r="C257" t="str">
            <v xml:space="preserve"> по корр.счетам ЛОРО</v>
          </cell>
          <cell r="D257">
            <v>4</v>
          </cell>
          <cell r="G257">
            <v>-4916</v>
          </cell>
          <cell r="H257">
            <v>-233685.91350820704</v>
          </cell>
          <cell r="I257">
            <v>-91195799</v>
          </cell>
          <cell r="J257">
            <v>-91195799</v>
          </cell>
          <cell r="K257">
            <v>-91195799</v>
          </cell>
          <cell r="L257">
            <v>-91195799</v>
          </cell>
          <cell r="M257">
            <v>-91195799</v>
          </cell>
          <cell r="N257">
            <v>-91195799</v>
          </cell>
          <cell r="O257">
            <v>-91195799</v>
          </cell>
        </row>
        <row r="258">
          <cell r="B258" t="str">
            <v>Int_LORO_rub</v>
          </cell>
          <cell r="C258" t="str">
            <v xml:space="preserve"> по корр.счетам ЛОРО в рублях</v>
          </cell>
          <cell r="D258">
            <v>5</v>
          </cell>
          <cell r="E258" t="str">
            <v>Int_LORO_rub_level</v>
          </cell>
          <cell r="G258">
            <v>-4916</v>
          </cell>
          <cell r="H258">
            <v>-233685.91350820704</v>
          </cell>
          <cell r="I258">
            <v>-61418543</v>
          </cell>
          <cell r="J258">
            <v>-61418543</v>
          </cell>
          <cell r="K258">
            <v>-61418543</v>
          </cell>
          <cell r="L258">
            <v>-61418543</v>
          </cell>
          <cell r="M258">
            <v>-61418543</v>
          </cell>
          <cell r="N258">
            <v>-61418543</v>
          </cell>
          <cell r="O258">
            <v>-61418543</v>
          </cell>
        </row>
        <row r="259">
          <cell r="B259" t="str">
            <v>Int_LORO_cur</v>
          </cell>
          <cell r="C259" t="str">
            <v xml:space="preserve"> по корр.счетам ЛОРО в валюте</v>
          </cell>
          <cell r="D259">
            <v>5</v>
          </cell>
          <cell r="E259" t="str">
            <v>Int_LORO_cur_level</v>
          </cell>
          <cell r="G259">
            <v>0</v>
          </cell>
          <cell r="H259">
            <v>0</v>
          </cell>
          <cell r="I259">
            <v>-29777256</v>
          </cell>
          <cell r="J259">
            <v>-29777256</v>
          </cell>
          <cell r="K259">
            <v>-29777256</v>
          </cell>
          <cell r="L259">
            <v>-29777256</v>
          </cell>
          <cell r="M259">
            <v>-29777256</v>
          </cell>
          <cell r="N259">
            <v>-29777256</v>
          </cell>
          <cell r="O259">
            <v>-29777256</v>
          </cell>
        </row>
        <row r="260">
          <cell r="B260" t="str">
            <v>Int_bank_borrow_resid</v>
          </cell>
          <cell r="C260" t="str">
            <v xml:space="preserve"> по МБК, привлеченным от резидентов</v>
          </cell>
          <cell r="D260">
            <v>4</v>
          </cell>
          <cell r="G260">
            <v>-22370887</v>
          </cell>
          <cell r="H260">
            <v>-28040343.495000001</v>
          </cell>
          <cell r="I260">
            <v>-378494327.72229242</v>
          </cell>
          <cell r="J260">
            <v>-378488153.83463132</v>
          </cell>
          <cell r="K260">
            <v>-378538929.39678371</v>
          </cell>
          <cell r="L260">
            <v>-378589248.9797951</v>
          </cell>
          <cell r="M260">
            <v>-378654758.34187526</v>
          </cell>
          <cell r="N260">
            <v>-378722859.03877747</v>
          </cell>
          <cell r="O260">
            <v>-378794616.29923964</v>
          </cell>
        </row>
        <row r="261">
          <cell r="B261" t="str">
            <v>Int_bank_borrow_resid_rub</v>
          </cell>
          <cell r="C261" t="str">
            <v xml:space="preserve"> по МБК, привлеченным от резидентов в рублях</v>
          </cell>
          <cell r="D261">
            <v>5</v>
          </cell>
          <cell r="E261" t="str">
            <v>Int_bank_borrow_resid_rub_level</v>
          </cell>
          <cell r="G261">
            <v>-20346517</v>
          </cell>
          <cell r="H261">
            <v>-25224561.900000002</v>
          </cell>
          <cell r="I261">
            <v>-288426795.66114622</v>
          </cell>
          <cell r="J261">
            <v>-288423708.71731567</v>
          </cell>
          <cell r="K261">
            <v>-288449096.49839187</v>
          </cell>
          <cell r="L261">
            <v>-288474256.28989756</v>
          </cell>
          <cell r="M261">
            <v>-288507010.97093761</v>
          </cell>
          <cell r="N261">
            <v>-288541061.31938875</v>
          </cell>
          <cell r="O261">
            <v>-288576939.94961983</v>
          </cell>
        </row>
        <row r="262">
          <cell r="B262" t="str">
            <v>Int_bank_borrow_resid_cur</v>
          </cell>
          <cell r="C262" t="str">
            <v xml:space="preserve"> по МБК, привлеченным от резидентов в валюте</v>
          </cell>
          <cell r="D262">
            <v>5</v>
          </cell>
          <cell r="E262" t="str">
            <v>Int_bank_borrow_resid_cur_level</v>
          </cell>
          <cell r="G262">
            <v>-2024370</v>
          </cell>
          <cell r="H262">
            <v>-2815781.5949999993</v>
          </cell>
          <cell r="I262">
            <v>-90067532.0611462</v>
          </cell>
          <cell r="J262">
            <v>-90064445.117315635</v>
          </cell>
          <cell r="K262">
            <v>-90089832.898391843</v>
          </cell>
          <cell r="L262">
            <v>-90114992.689897567</v>
          </cell>
          <cell r="M262">
            <v>-90147747.370937645</v>
          </cell>
          <cell r="N262">
            <v>-90181797.719388708</v>
          </cell>
          <cell r="O262">
            <v>-90217676.349619836</v>
          </cell>
        </row>
        <row r="263">
          <cell r="B263" t="str">
            <v>Int_bank_borrow_foreign</v>
          </cell>
          <cell r="C263" t="str">
            <v xml:space="preserve"> по МБК, привлеченным от нерезидентов</v>
          </cell>
          <cell r="D263">
            <v>4</v>
          </cell>
          <cell r="G263">
            <v>-104001</v>
          </cell>
          <cell r="H263">
            <v>-81940.957500000004</v>
          </cell>
          <cell r="I263">
            <v>-1898282.4</v>
          </cell>
          <cell r="J263">
            <v>-1898282.4</v>
          </cell>
          <cell r="K263">
            <v>-1898282.4</v>
          </cell>
          <cell r="L263">
            <v>-1898282.4</v>
          </cell>
          <cell r="M263">
            <v>-1898282.4</v>
          </cell>
          <cell r="N263">
            <v>-1898282.4</v>
          </cell>
          <cell r="O263">
            <v>-1898282.4</v>
          </cell>
        </row>
        <row r="264">
          <cell r="B264" t="str">
            <v>Int_bank_borrow_foreign_rub</v>
          </cell>
          <cell r="C264" t="str">
            <v xml:space="preserve"> по МБК, привлеченным от нерезидентов в рублях</v>
          </cell>
          <cell r="D264">
            <v>5</v>
          </cell>
          <cell r="E264" t="str">
            <v>Int_bank_borrow_foreign_rub_level</v>
          </cell>
          <cell r="G264">
            <v>-69675</v>
          </cell>
          <cell r="H264">
            <v>-27000.000000000004</v>
          </cell>
          <cell r="I264">
            <v>-300000</v>
          </cell>
          <cell r="J264">
            <v>-300000</v>
          </cell>
          <cell r="K264">
            <v>-300000</v>
          </cell>
          <cell r="L264">
            <v>-300000</v>
          </cell>
          <cell r="M264">
            <v>-300000</v>
          </cell>
          <cell r="N264">
            <v>-300000</v>
          </cell>
          <cell r="O264">
            <v>-300000</v>
          </cell>
        </row>
        <row r="265">
          <cell r="B265" t="str">
            <v>Int_bank_borrow_foreign_cur</v>
          </cell>
          <cell r="C265" t="str">
            <v xml:space="preserve"> по МБК, привлеченным от нерезидентов в валюте</v>
          </cell>
          <cell r="D265">
            <v>5</v>
          </cell>
          <cell r="E265" t="str">
            <v>Int_bank_borrow_foreign_cur_level</v>
          </cell>
          <cell r="G265">
            <v>-34326</v>
          </cell>
          <cell r="H265">
            <v>-54940.957499999997</v>
          </cell>
          <cell r="I265">
            <v>-1598282.4</v>
          </cell>
          <cell r="J265">
            <v>-1598282.4</v>
          </cell>
          <cell r="K265">
            <v>-1598282.4</v>
          </cell>
          <cell r="L265">
            <v>-1598282.4</v>
          </cell>
          <cell r="M265">
            <v>-1598282.4</v>
          </cell>
          <cell r="N265">
            <v>-1598282.4</v>
          </cell>
          <cell r="O265">
            <v>-1598282.4</v>
          </cell>
        </row>
        <row r="266">
          <cell r="B266" t="str">
            <v>Int_CBR_borrow</v>
          </cell>
          <cell r="C266" t="str">
            <v xml:space="preserve"> по заимствованиям у Банка России</v>
          </cell>
          <cell r="D266">
            <v>4</v>
          </cell>
          <cell r="G266">
            <v>-1842174</v>
          </cell>
          <cell r="H266">
            <v>-986124.96</v>
          </cell>
          <cell r="I266">
            <v>-20694255.292224735</v>
          </cell>
          <cell r="J266">
            <v>-106261443.58794796</v>
          </cell>
          <cell r="K266">
            <v>-169886641.86232373</v>
          </cell>
          <cell r="L266">
            <v>-238720550.44217947</v>
          </cell>
          <cell r="M266">
            <v>-311596028.73163557</v>
          </cell>
          <cell r="N266">
            <v>-389082605.76001048</v>
          </cell>
          <cell r="O266">
            <v>-435289024.34506834</v>
          </cell>
        </row>
        <row r="267">
          <cell r="B267" t="str">
            <v>Int_CBR_borrow_rub</v>
          </cell>
          <cell r="C267" t="str">
            <v xml:space="preserve"> по заимствованиям у Банка России в рублях</v>
          </cell>
          <cell r="D267">
            <v>5</v>
          </cell>
          <cell r="E267" t="str">
            <v>Int_CBR_borrow_rub_level</v>
          </cell>
          <cell r="G267">
            <v>-1842174</v>
          </cell>
          <cell r="H267">
            <v>-986124.96</v>
          </cell>
          <cell r="I267">
            <v>-20694255.292224735</v>
          </cell>
          <cell r="J267">
            <v>-106261443.58794796</v>
          </cell>
          <cell r="K267">
            <v>-169886641.86232373</v>
          </cell>
          <cell r="L267">
            <v>-238720550.44217947</v>
          </cell>
          <cell r="M267">
            <v>-311596028.73163557</v>
          </cell>
          <cell r="N267">
            <v>-389082605.76001048</v>
          </cell>
          <cell r="O267">
            <v>-435289024.34506834</v>
          </cell>
        </row>
        <row r="268">
          <cell r="B268" t="str">
            <v>Int_CBR_borrow_cur</v>
          </cell>
          <cell r="C268" t="str">
            <v xml:space="preserve"> по заимствованиям у Банка России в валюте</v>
          </cell>
          <cell r="D268">
            <v>5</v>
          </cell>
          <cell r="E268" t="str">
            <v>Int_CBR_borrow_cur_level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</row>
        <row r="269">
          <cell r="B269" t="str">
            <v>Int_c_account</v>
          </cell>
          <cell r="C269" t="str">
            <v xml:space="preserve">  по средствам ЮЛ</v>
          </cell>
          <cell r="D269">
            <v>3</v>
          </cell>
          <cell r="G269">
            <v>-6015268</v>
          </cell>
          <cell r="H269">
            <v>-5952499.340226965</v>
          </cell>
          <cell r="I269">
            <v>-620398861.79999995</v>
          </cell>
          <cell r="J269">
            <v>-620398861.79999995</v>
          </cell>
          <cell r="K269">
            <v>-620398861.79999995</v>
          </cell>
          <cell r="L269">
            <v>-620398861.79999995</v>
          </cell>
          <cell r="M269">
            <v>-620398861.79999995</v>
          </cell>
          <cell r="N269">
            <v>-620398861.79999995</v>
          </cell>
          <cell r="O269">
            <v>-620398861.79999995</v>
          </cell>
        </row>
        <row r="270">
          <cell r="B270" t="str">
            <v>Int_c_account_gov</v>
          </cell>
          <cell r="C270" t="str">
            <v xml:space="preserve"> по счетам гос. организаций</v>
          </cell>
          <cell r="D270">
            <v>4</v>
          </cell>
          <cell r="G270">
            <v>0</v>
          </cell>
          <cell r="H270">
            <v>0</v>
          </cell>
          <cell r="I270">
            <v>-56858944.799999997</v>
          </cell>
          <cell r="J270">
            <v>-56858944.799999997</v>
          </cell>
          <cell r="K270">
            <v>-56858944.799999997</v>
          </cell>
          <cell r="L270">
            <v>-56858944.799999997</v>
          </cell>
          <cell r="M270">
            <v>-56858944.799999997</v>
          </cell>
          <cell r="N270">
            <v>-56858944.799999997</v>
          </cell>
          <cell r="O270">
            <v>-56858944.799999997</v>
          </cell>
        </row>
        <row r="271">
          <cell r="B271" t="str">
            <v>Int_c_account_gov_rub</v>
          </cell>
          <cell r="C271" t="str">
            <v xml:space="preserve"> по счетам гос. Организаций в рублях</v>
          </cell>
          <cell r="D271">
            <v>5</v>
          </cell>
          <cell r="E271" t="str">
            <v>Int_c_account_gov_rub_level</v>
          </cell>
          <cell r="G271">
            <v>0</v>
          </cell>
          <cell r="H271">
            <v>0</v>
          </cell>
          <cell r="I271">
            <v>-52535076</v>
          </cell>
          <cell r="J271">
            <v>-52535076</v>
          </cell>
          <cell r="K271">
            <v>-52535076</v>
          </cell>
          <cell r="L271">
            <v>-52535076</v>
          </cell>
          <cell r="M271">
            <v>-52535076</v>
          </cell>
          <cell r="N271">
            <v>-52535076</v>
          </cell>
          <cell r="O271">
            <v>-52535076</v>
          </cell>
        </row>
        <row r="272">
          <cell r="B272" t="str">
            <v>Int_c_account_gov_cur</v>
          </cell>
          <cell r="C272" t="str">
            <v xml:space="preserve"> по счетам гос. Организаций в валюте</v>
          </cell>
          <cell r="D272">
            <v>5</v>
          </cell>
          <cell r="E272" t="str">
            <v>Int_c_account_gov_cur_level</v>
          </cell>
          <cell r="G272">
            <v>0</v>
          </cell>
          <cell r="H272">
            <v>0</v>
          </cell>
          <cell r="I272">
            <v>-4323868.8</v>
          </cell>
          <cell r="J272">
            <v>-4323868.8</v>
          </cell>
          <cell r="K272">
            <v>-4323868.8</v>
          </cell>
          <cell r="L272">
            <v>-4323868.8</v>
          </cell>
          <cell r="M272">
            <v>-4323868.8</v>
          </cell>
          <cell r="N272">
            <v>-4323868.8</v>
          </cell>
          <cell r="O272">
            <v>-4323868.8</v>
          </cell>
        </row>
        <row r="273">
          <cell r="B273" t="str">
            <v>Int_c_account_resid</v>
          </cell>
          <cell r="C273" t="str">
            <v xml:space="preserve"> по счетам прочих ЮЛ  резидентов</v>
          </cell>
          <cell r="D273">
            <v>4</v>
          </cell>
          <cell r="G273">
            <v>-6011899</v>
          </cell>
          <cell r="H273">
            <v>-5924716.1626066146</v>
          </cell>
          <cell r="I273">
            <v>-543508413.60000002</v>
          </cell>
          <cell r="J273">
            <v>-543508413.60000002</v>
          </cell>
          <cell r="K273">
            <v>-543508413.60000002</v>
          </cell>
          <cell r="L273">
            <v>-543508413.60000002</v>
          </cell>
          <cell r="M273">
            <v>-543508413.60000002</v>
          </cell>
          <cell r="N273">
            <v>-543508413.60000002</v>
          </cell>
          <cell r="O273">
            <v>-543508413.60000002</v>
          </cell>
        </row>
        <row r="274">
          <cell r="B274" t="str">
            <v>Int_c_account_resid_rub</v>
          </cell>
          <cell r="C274" t="str">
            <v xml:space="preserve"> по счетам прочих ЮЛ  резидентов в рублях</v>
          </cell>
          <cell r="D274">
            <v>5</v>
          </cell>
          <cell r="E274" t="str">
            <v>Int_c_account_resid_rub_level</v>
          </cell>
          <cell r="G274">
            <v>-5992307</v>
          </cell>
          <cell r="H274">
            <v>-5905703.8191583371</v>
          </cell>
          <cell r="I274">
            <v>-510071934</v>
          </cell>
          <cell r="J274">
            <v>-510071934</v>
          </cell>
          <cell r="K274">
            <v>-510071934</v>
          </cell>
          <cell r="L274">
            <v>-510071934</v>
          </cell>
          <cell r="M274">
            <v>-510071934</v>
          </cell>
          <cell r="N274">
            <v>-510071934</v>
          </cell>
          <cell r="O274">
            <v>-510071934</v>
          </cell>
        </row>
        <row r="275">
          <cell r="B275" t="str">
            <v>Int_c_account_resid_cur</v>
          </cell>
          <cell r="C275" t="str">
            <v xml:space="preserve"> по счетам прочих ЮЛ  резидентов в валюте</v>
          </cell>
          <cell r="D275">
            <v>5</v>
          </cell>
          <cell r="E275" t="str">
            <v>Int_c_account_resid_cur_level</v>
          </cell>
          <cell r="G275">
            <v>-19592</v>
          </cell>
          <cell r="H275">
            <v>-19012.343448277607</v>
          </cell>
          <cell r="I275">
            <v>-33436479.599999998</v>
          </cell>
          <cell r="J275">
            <v>-33436479.599999998</v>
          </cell>
          <cell r="K275">
            <v>-33436479.599999998</v>
          </cell>
          <cell r="L275">
            <v>-33436479.599999998</v>
          </cell>
          <cell r="M275">
            <v>-33436479.599999998</v>
          </cell>
          <cell r="N275">
            <v>-33436479.599999998</v>
          </cell>
          <cell r="O275">
            <v>-33436479.599999998</v>
          </cell>
        </row>
        <row r="276">
          <cell r="B276" t="str">
            <v>Int_c_account_foreign</v>
          </cell>
          <cell r="C276" t="str">
            <v xml:space="preserve"> по счетам ЮЛ  нерезидентов</v>
          </cell>
          <cell r="D276">
            <v>4</v>
          </cell>
          <cell r="G276">
            <v>-3369</v>
          </cell>
          <cell r="H276">
            <v>-27783.177620350783</v>
          </cell>
          <cell r="I276">
            <v>-20031503.399999999</v>
          </cell>
          <cell r="J276">
            <v>-20031503.399999999</v>
          </cell>
          <cell r="K276">
            <v>-20031503.399999999</v>
          </cell>
          <cell r="L276">
            <v>-20031503.399999999</v>
          </cell>
          <cell r="M276">
            <v>-20031503.399999999</v>
          </cell>
          <cell r="N276">
            <v>-20031503.399999999</v>
          </cell>
          <cell r="O276">
            <v>-20031503.399999999</v>
          </cell>
        </row>
        <row r="277">
          <cell r="B277" t="str">
            <v>Int_c_account_foreign_rub</v>
          </cell>
          <cell r="C277" t="str">
            <v xml:space="preserve"> по счетам ЮЛ  нерезидентов в рублях</v>
          </cell>
          <cell r="D277">
            <v>5</v>
          </cell>
          <cell r="E277" t="str">
            <v>Int_c_account_foreign_rub_level</v>
          </cell>
          <cell r="G277">
            <v>-3368</v>
          </cell>
          <cell r="H277">
            <v>-27782.101643022797</v>
          </cell>
          <cell r="I277">
            <v>-17337993</v>
          </cell>
          <cell r="J277">
            <v>-17337993</v>
          </cell>
          <cell r="K277">
            <v>-17337993</v>
          </cell>
          <cell r="L277">
            <v>-17337993</v>
          </cell>
          <cell r="M277">
            <v>-17337993</v>
          </cell>
          <cell r="N277">
            <v>-17337993</v>
          </cell>
          <cell r="O277">
            <v>-17337993</v>
          </cell>
        </row>
        <row r="278">
          <cell r="B278" t="str">
            <v>Int_c_account_foreign_cur</v>
          </cell>
          <cell r="C278" t="str">
            <v xml:space="preserve"> по счетам ЮЛ  нерезидентов в валюте</v>
          </cell>
          <cell r="D278">
            <v>5</v>
          </cell>
          <cell r="E278" t="str">
            <v>Int_c_account_foreign_cur_level</v>
          </cell>
          <cell r="G278">
            <v>-1</v>
          </cell>
          <cell r="H278">
            <v>-1.0759773279849059</v>
          </cell>
          <cell r="I278">
            <v>-2693510.4</v>
          </cell>
          <cell r="J278">
            <v>-2693510.4</v>
          </cell>
          <cell r="K278">
            <v>-2693510.4</v>
          </cell>
          <cell r="L278">
            <v>-2693510.4</v>
          </cell>
          <cell r="M278">
            <v>-2693510.4</v>
          </cell>
          <cell r="N278">
            <v>-2693510.4</v>
          </cell>
          <cell r="O278">
            <v>-2693510.4</v>
          </cell>
        </row>
        <row r="279">
          <cell r="B279" t="str">
            <v>Int_c_deposit</v>
          </cell>
          <cell r="C279" t="str">
            <v xml:space="preserve">  по депозитам ЮЛ</v>
          </cell>
          <cell r="D279">
            <v>3</v>
          </cell>
          <cell r="G279">
            <v>-73835357</v>
          </cell>
          <cell r="H279">
            <v>1440592.6426182757</v>
          </cell>
          <cell r="I279">
            <v>-10013057.068554997</v>
          </cell>
          <cell r="J279">
            <v>-12425432.370888447</v>
          </cell>
          <cell r="K279">
            <v>-12425432.403888447</v>
          </cell>
          <cell r="L279">
            <v>-12425432.482888447</v>
          </cell>
          <cell r="M279">
            <v>-12425432.574888449</v>
          </cell>
          <cell r="N279">
            <v>-12425432.666888447</v>
          </cell>
          <cell r="O279">
            <v>-12425432.758888446</v>
          </cell>
        </row>
        <row r="280">
          <cell r="B280" t="str">
            <v>Int_c_deposit_gov</v>
          </cell>
          <cell r="C280" t="str">
            <v xml:space="preserve"> по депозитам гос. организаций</v>
          </cell>
          <cell r="D280">
            <v>4</v>
          </cell>
          <cell r="E280" t="str">
            <v>D_gov_r</v>
          </cell>
          <cell r="F280" t="str">
            <v>D_gov_c</v>
          </cell>
          <cell r="G280">
            <v>-7636995</v>
          </cell>
          <cell r="H280">
            <v>-75104.782499999987</v>
          </cell>
          <cell r="I280">
            <v>-2000994.5404509054</v>
          </cell>
          <cell r="J280">
            <v>-2498535.0237500006</v>
          </cell>
          <cell r="K280">
            <v>-2498535.0353750004</v>
          </cell>
          <cell r="L280">
            <v>-2498535.0633750004</v>
          </cell>
          <cell r="M280">
            <v>-2498535.0961250006</v>
          </cell>
          <cell r="N280">
            <v>-2498535.1288749999</v>
          </cell>
          <cell r="O280">
            <v>-2498535.1616250002</v>
          </cell>
        </row>
        <row r="281">
          <cell r="B281" t="str">
            <v>Int_c_deposit_resid</v>
          </cell>
          <cell r="C281" t="str">
            <v xml:space="preserve"> по депозитам прочих ЮЛ  резидентов</v>
          </cell>
          <cell r="D281">
            <v>4</v>
          </cell>
          <cell r="E281" t="str">
            <v>D_resiD_r</v>
          </cell>
          <cell r="F281" t="str">
            <v>D_resiD_c</v>
          </cell>
          <cell r="G281">
            <v>-62051880</v>
          </cell>
          <cell r="H281">
            <v>1197808.4176182756</v>
          </cell>
          <cell r="I281">
            <v>-8405895.9803798851</v>
          </cell>
          <cell r="J281">
            <v>-10405675.726388447</v>
          </cell>
          <cell r="K281">
            <v>-10405675.737388447</v>
          </cell>
          <cell r="L281">
            <v>-10405675.764138447</v>
          </cell>
          <cell r="M281">
            <v>-10405675.795638448</v>
          </cell>
          <cell r="N281">
            <v>-10405675.827138446</v>
          </cell>
          <cell r="O281">
            <v>-10405675.858638447</v>
          </cell>
        </row>
        <row r="282">
          <cell r="B282" t="str">
            <v>Int_c_deposit_foreign</v>
          </cell>
          <cell r="C282" t="str">
            <v xml:space="preserve"> по депозитам ЮЛ  нерезидентов</v>
          </cell>
          <cell r="D282">
            <v>4</v>
          </cell>
          <cell r="E282" t="str">
            <v>D_foreign_r</v>
          </cell>
          <cell r="F282" t="str">
            <v>D_foreign_c</v>
          </cell>
          <cell r="G282">
            <v>-4146482</v>
          </cell>
          <cell r="H282">
            <v>317889.00750000001</v>
          </cell>
          <cell r="I282">
            <v>393833.45227579365</v>
          </cell>
          <cell r="J282">
            <v>478778.37925</v>
          </cell>
          <cell r="K282">
            <v>478778.36887499999</v>
          </cell>
          <cell r="L282">
            <v>478778.34462500003</v>
          </cell>
          <cell r="M282">
            <v>478778.31687500002</v>
          </cell>
          <cell r="N282">
            <v>478778.28912500001</v>
          </cell>
          <cell r="O282">
            <v>478778.261375</v>
          </cell>
        </row>
        <row r="283">
          <cell r="B283" t="str">
            <v>Int_ind_borrow</v>
          </cell>
          <cell r="C283" t="str">
            <v xml:space="preserve">  по средствам ФЛ</v>
          </cell>
          <cell r="D283">
            <v>3</v>
          </cell>
          <cell r="G283">
            <v>-45826705</v>
          </cell>
          <cell r="H283">
            <v>-869329.25497139129</v>
          </cell>
          <cell r="I283">
            <v>-14365121.37940754</v>
          </cell>
          <cell r="J283">
            <v>-17725614.769575819</v>
          </cell>
          <cell r="K283">
            <v>-17725614.796974629</v>
          </cell>
          <cell r="L283">
            <v>-17725614.824373443</v>
          </cell>
          <cell r="M283">
            <v>-17725614.855451189</v>
          </cell>
          <cell r="N283">
            <v>-17725614.890207864</v>
          </cell>
          <cell r="O283">
            <v>-17725614.92496454</v>
          </cell>
        </row>
        <row r="284">
          <cell r="B284" t="str">
            <v>Int_ind_account</v>
          </cell>
          <cell r="C284" t="str">
            <v xml:space="preserve"> по счетам ФЛ</v>
          </cell>
          <cell r="D284">
            <v>4</v>
          </cell>
          <cell r="G284">
            <v>-1357949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</row>
        <row r="285">
          <cell r="B285" t="str">
            <v>Int_ind_account_rub</v>
          </cell>
          <cell r="C285" t="str">
            <v xml:space="preserve"> по счетам ФЛ в рублях</v>
          </cell>
          <cell r="D285">
            <v>5</v>
          </cell>
          <cell r="E285" t="str">
            <v>Int_ind_account_rub_level</v>
          </cell>
          <cell r="G285">
            <v>-1353967</v>
          </cell>
          <cell r="H285">
            <v>-3352002.7424319452</v>
          </cell>
          <cell r="I285">
            <v>-325557148</v>
          </cell>
          <cell r="J285">
            <v>-325557148</v>
          </cell>
          <cell r="K285">
            <v>-325557148</v>
          </cell>
          <cell r="L285">
            <v>-325557148</v>
          </cell>
          <cell r="M285">
            <v>-325557148</v>
          </cell>
          <cell r="N285">
            <v>-325557148</v>
          </cell>
          <cell r="O285">
            <v>-325557148</v>
          </cell>
        </row>
        <row r="286">
          <cell r="B286" t="str">
            <v>Int_ind_account_cur</v>
          </cell>
          <cell r="C286" t="str">
            <v xml:space="preserve"> по счетам ФЛ в валюте</v>
          </cell>
          <cell r="D286">
            <v>5</v>
          </cell>
          <cell r="E286" t="str">
            <v>Int_ind_account_cur_level</v>
          </cell>
          <cell r="G286">
            <v>-3982</v>
          </cell>
          <cell r="H286">
            <v>-26127.361841602695</v>
          </cell>
          <cell r="I286">
            <v>-123179716.8</v>
          </cell>
          <cell r="J286">
            <v>-123179716.8</v>
          </cell>
          <cell r="K286">
            <v>-123179716.8</v>
          </cell>
          <cell r="L286">
            <v>-123179716.8</v>
          </cell>
          <cell r="M286">
            <v>-123179716.8</v>
          </cell>
          <cell r="N286">
            <v>-123179716.8</v>
          </cell>
          <cell r="O286">
            <v>-123179716.8</v>
          </cell>
        </row>
        <row r="287">
          <cell r="B287" t="str">
            <v>Int_ind_deposit</v>
          </cell>
          <cell r="C287" t="str">
            <v xml:space="preserve"> по депозитам ФЛ</v>
          </cell>
          <cell r="D287">
            <v>4</v>
          </cell>
          <cell r="E287" t="str">
            <v>D_inD_r</v>
          </cell>
          <cell r="F287" t="str">
            <v>D_inD_c</v>
          </cell>
          <cell r="G287">
            <v>-44468756</v>
          </cell>
          <cell r="H287">
            <v>-869329.25497139129</v>
          </cell>
          <cell r="I287">
            <v>-14365121.37940754</v>
          </cell>
          <cell r="J287">
            <v>-17725614.769575819</v>
          </cell>
          <cell r="K287">
            <v>-17725614.796974629</v>
          </cell>
          <cell r="L287">
            <v>-17725614.824373443</v>
          </cell>
          <cell r="M287">
            <v>-17725614.855451189</v>
          </cell>
          <cell r="N287">
            <v>-17725614.890207864</v>
          </cell>
          <cell r="O287">
            <v>-17725614.92496454</v>
          </cell>
        </row>
        <row r="288">
          <cell r="B288" t="str">
            <v>Int_sec_issued</v>
          </cell>
          <cell r="C288" t="str">
            <v xml:space="preserve">  по ценным бумагам</v>
          </cell>
          <cell r="D288">
            <v>3</v>
          </cell>
          <cell r="G288">
            <v>-4026422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</row>
        <row r="289">
          <cell r="B289" t="str">
            <v>Int_sec_issued_bonds</v>
          </cell>
          <cell r="C289" t="str">
            <v xml:space="preserve"> по облигациям и векселям</v>
          </cell>
          <cell r="D289">
            <v>4</v>
          </cell>
          <cell r="G289">
            <v>-4026422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</row>
        <row r="290">
          <cell r="B290" t="str">
            <v>Int_sec_issued_euro</v>
          </cell>
          <cell r="C290" t="str">
            <v xml:space="preserve"> по еврооблигациям</v>
          </cell>
          <cell r="D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</row>
        <row r="291">
          <cell r="B291" t="str">
            <v>Int_subord</v>
          </cell>
          <cell r="C291" t="str">
            <v xml:space="preserve">  по субординированным инструментам</v>
          </cell>
          <cell r="D291">
            <v>3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</row>
        <row r="292">
          <cell r="B292" t="str">
            <v>Int_subord_TIER_1</v>
          </cell>
          <cell r="C292" t="str">
            <v xml:space="preserve"> по субординированным инструментам добавочного капитала</v>
          </cell>
          <cell r="D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</row>
        <row r="293">
          <cell r="B293" t="str">
            <v>Int_subord_TIER_2</v>
          </cell>
          <cell r="C293" t="str">
            <v xml:space="preserve"> по субординированным инструментам дополнительного капитала</v>
          </cell>
          <cell r="D293">
            <v>4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</row>
        <row r="294">
          <cell r="B294" t="str">
            <v>NII</v>
          </cell>
          <cell r="C294" t="str">
            <v>ЧПД</v>
          </cell>
          <cell r="D294">
            <v>1</v>
          </cell>
          <cell r="G294">
            <v>95853099</v>
          </cell>
          <cell r="H294">
            <v>72107349.673146784</v>
          </cell>
          <cell r="I294">
            <v>-116065679.07421207</v>
          </cell>
          <cell r="J294">
            <v>-214885051.49565494</v>
          </cell>
          <cell r="K294">
            <v>-286816922.07122266</v>
          </cell>
          <cell r="L294">
            <v>-361048909.70091414</v>
          </cell>
          <cell r="M294">
            <v>-437531004.15789986</v>
          </cell>
          <cell r="N294">
            <v>-517483975.57970858</v>
          </cell>
          <cell r="O294">
            <v>-565364717.55765581</v>
          </cell>
        </row>
        <row r="295">
          <cell r="B295" t="str">
            <v>Income_fees</v>
          </cell>
          <cell r="C295" t="str">
            <v>ЧКД</v>
          </cell>
          <cell r="D295">
            <v>1</v>
          </cell>
          <cell r="E295" t="str">
            <v>Income_fees_level</v>
          </cell>
          <cell r="G295">
            <v>36797573</v>
          </cell>
          <cell r="H295" t="e">
            <v>#N/A</v>
          </cell>
          <cell r="I295" t="e">
            <v>#N/A</v>
          </cell>
          <cell r="J295" t="e">
            <v>#N/A</v>
          </cell>
          <cell r="K295" t="e">
            <v>#N/A</v>
          </cell>
          <cell r="L295" t="e">
            <v>#N/A</v>
          </cell>
          <cell r="M295" t="e">
            <v>#N/A</v>
          </cell>
          <cell r="N295" t="e">
            <v>#N/A</v>
          </cell>
          <cell r="O295" t="e">
            <v>#N/A</v>
          </cell>
        </row>
        <row r="296">
          <cell r="B296" t="str">
            <v>Prov_ch_total</v>
          </cell>
          <cell r="C296" t="str">
            <v>расходы на резервы</v>
          </cell>
          <cell r="D296">
            <v>1</v>
          </cell>
          <cell r="G296">
            <v>-27408251</v>
          </cell>
          <cell r="H296">
            <v>-5825160.2719116975</v>
          </cell>
          <cell r="I296">
            <v>-1298988708.3207109</v>
          </cell>
          <cell r="J296">
            <v>227.03572392146191</v>
          </cell>
          <cell r="K296">
            <v>227.03572394020478</v>
          </cell>
          <cell r="L296">
            <v>227.03572394393007</v>
          </cell>
          <cell r="M296">
            <v>227.03572394753894</v>
          </cell>
          <cell r="N296">
            <v>240.03572392704984</v>
          </cell>
          <cell r="O296">
            <v>240.03572393822571</v>
          </cell>
        </row>
        <row r="297">
          <cell r="B297" t="str">
            <v>Prov_ch_bank</v>
          </cell>
          <cell r="C297" t="str">
            <v xml:space="preserve"> - по банкам и ВЛА</v>
          </cell>
          <cell r="D297">
            <v>2</v>
          </cell>
          <cell r="E297" t="str">
            <v>prov_ch_bank_ch</v>
          </cell>
          <cell r="G297">
            <v>859650</v>
          </cell>
          <cell r="H297">
            <v>0</v>
          </cell>
          <cell r="I297">
            <v>1</v>
          </cell>
          <cell r="J297">
            <v>1</v>
          </cell>
          <cell r="K297">
            <v>1</v>
          </cell>
          <cell r="L297">
            <v>1</v>
          </cell>
          <cell r="M297">
            <v>1</v>
          </cell>
          <cell r="N297">
            <v>1</v>
          </cell>
          <cell r="O297">
            <v>1</v>
          </cell>
        </row>
        <row r="298">
          <cell r="B298" t="str">
            <v>Prov_ch_c_loan</v>
          </cell>
          <cell r="C298" t="str">
            <v xml:space="preserve"> - по кредитам ЮЛ ВСЕГО</v>
          </cell>
          <cell r="D298">
            <v>2</v>
          </cell>
          <cell r="G298">
            <v>-20054214</v>
          </cell>
          <cell r="H298">
            <v>-432228.83472429193</v>
          </cell>
          <cell r="I298">
            <v>-870476874.7578963</v>
          </cell>
          <cell r="J298">
            <v>145.99999998882413</v>
          </cell>
          <cell r="K298">
            <v>146.00000000011642</v>
          </cell>
          <cell r="L298">
            <v>146.00000000197906</v>
          </cell>
          <cell r="M298">
            <v>146.00000000186265</v>
          </cell>
          <cell r="N298">
            <v>152.99999998509884</v>
          </cell>
          <cell r="O298">
            <v>152.99999999627471</v>
          </cell>
        </row>
        <row r="299">
          <cell r="B299" t="str">
            <v>Prov_ch_c_loan_low</v>
          </cell>
          <cell r="C299" t="str">
            <v xml:space="preserve"> - по кредитам низкорисковым</v>
          </cell>
          <cell r="D299">
            <v>3</v>
          </cell>
          <cell r="E299" t="str">
            <v>Cr_low_r</v>
          </cell>
          <cell r="F299" t="str">
            <v>Cr_low_c</v>
          </cell>
          <cell r="H299">
            <v>178149.1959836295</v>
          </cell>
          <cell r="I299">
            <v>-107875878.05142359</v>
          </cell>
          <cell r="J299">
            <v>21.000000007450581</v>
          </cell>
          <cell r="K299">
            <v>21</v>
          </cell>
          <cell r="L299">
            <v>21.000000000116415</v>
          </cell>
          <cell r="M299">
            <v>21</v>
          </cell>
          <cell r="N299">
            <v>22</v>
          </cell>
          <cell r="O299">
            <v>22</v>
          </cell>
        </row>
        <row r="300">
          <cell r="B300" t="str">
            <v>Prov_ch_c_loan_large</v>
          </cell>
          <cell r="C300" t="str">
            <v xml:space="preserve"> - по кредитам крупному бизнесу</v>
          </cell>
          <cell r="D300">
            <v>3</v>
          </cell>
          <cell r="E300" t="str">
            <v>Cr_large_r</v>
          </cell>
          <cell r="F300" t="str">
            <v>Cr_large_c</v>
          </cell>
          <cell r="H300">
            <v>435218.01849990338</v>
          </cell>
          <cell r="I300">
            <v>-267527559.38168278</v>
          </cell>
          <cell r="J300">
            <v>20.999999984167516</v>
          </cell>
          <cell r="K300">
            <v>21</v>
          </cell>
          <cell r="L300">
            <v>21</v>
          </cell>
          <cell r="M300">
            <v>21</v>
          </cell>
          <cell r="N300">
            <v>22</v>
          </cell>
          <cell r="O300">
            <v>22</v>
          </cell>
        </row>
        <row r="301">
          <cell r="B301" t="str">
            <v>Prov_ch_c_loan_mid</v>
          </cell>
          <cell r="C301" t="str">
            <v xml:space="preserve"> - по кредитам среднему и малому бизнесу</v>
          </cell>
          <cell r="D301">
            <v>3</v>
          </cell>
          <cell r="E301" t="str">
            <v>Cr_mid_r</v>
          </cell>
          <cell r="F301" t="str">
            <v>Cr_mid_c</v>
          </cell>
          <cell r="H301">
            <v>1031497.9197566883</v>
          </cell>
          <cell r="I301">
            <v>-185487015.07077241</v>
          </cell>
          <cell r="J301">
            <v>20.999999999068677</v>
          </cell>
          <cell r="K301">
            <v>21</v>
          </cell>
          <cell r="L301">
            <v>21.000000001862645</v>
          </cell>
          <cell r="M301">
            <v>21.000000001862645</v>
          </cell>
          <cell r="N301">
            <v>21.999999970197678</v>
          </cell>
          <cell r="O301">
            <v>22</v>
          </cell>
        </row>
        <row r="302">
          <cell r="B302" t="str">
            <v>Prov_ch_c_loan_micro</v>
          </cell>
          <cell r="C302" t="str">
            <v xml:space="preserve"> - по кредитам микро бизнесу</v>
          </cell>
          <cell r="D302">
            <v>3</v>
          </cell>
          <cell r="E302" t="str">
            <v>Cr_micro_r</v>
          </cell>
          <cell r="F302" t="str">
            <v>Cr_micro_c</v>
          </cell>
          <cell r="H302">
            <v>-423621.77042892459</v>
          </cell>
          <cell r="I302">
            <v>-160084879.64304048</v>
          </cell>
          <cell r="J302">
            <v>21.000000001862645</v>
          </cell>
          <cell r="K302">
            <v>21</v>
          </cell>
          <cell r="L302">
            <v>21</v>
          </cell>
          <cell r="M302">
            <v>21</v>
          </cell>
          <cell r="N302">
            <v>22.000000014901161</v>
          </cell>
          <cell r="O302">
            <v>21.99999999627471</v>
          </cell>
        </row>
        <row r="303">
          <cell r="B303" t="str">
            <v>Prov_ch_c_loan_sl_construct</v>
          </cell>
          <cell r="C303" t="str">
            <v xml:space="preserve"> - по финансированию строительства жилья</v>
          </cell>
          <cell r="D303">
            <v>3</v>
          </cell>
          <cell r="E303" t="str">
            <v>Cr_sl_construct_r</v>
          </cell>
          <cell r="F303" t="str">
            <v>Cr_sl_construct_c</v>
          </cell>
          <cell r="H303">
            <v>325935.28236267902</v>
          </cell>
          <cell r="I303">
            <v>-5406727.1038487069</v>
          </cell>
          <cell r="J303">
            <v>21</v>
          </cell>
          <cell r="K303">
            <v>21</v>
          </cell>
          <cell r="L303">
            <v>21</v>
          </cell>
          <cell r="M303">
            <v>21.000000000000004</v>
          </cell>
          <cell r="N303">
            <v>21.999999999999993</v>
          </cell>
          <cell r="O303">
            <v>22</v>
          </cell>
        </row>
        <row r="304">
          <cell r="B304" t="str">
            <v>Prov_ch_c_loan_sl_other</v>
          </cell>
          <cell r="C304" t="str">
            <v xml:space="preserve"> - по прочим специализированным кредитам</v>
          </cell>
          <cell r="D304">
            <v>3</v>
          </cell>
          <cell r="E304" t="str">
            <v>Cr_sl_other_r</v>
          </cell>
          <cell r="F304" t="str">
            <v>Cr_sl_other_c</v>
          </cell>
          <cell r="H304">
            <v>-200281.80446530902</v>
          </cell>
          <cell r="I304">
            <v>-55326029.028097935</v>
          </cell>
          <cell r="J304">
            <v>20.99999999627471</v>
          </cell>
          <cell r="K304">
            <v>21</v>
          </cell>
          <cell r="L304">
            <v>21</v>
          </cell>
          <cell r="M304">
            <v>21.000000000000004</v>
          </cell>
          <cell r="N304">
            <v>21.999999999999993</v>
          </cell>
          <cell r="O304">
            <v>22</v>
          </cell>
        </row>
        <row r="305">
          <cell r="B305" t="str">
            <v>Prov_ch_c_loan_legacy</v>
          </cell>
          <cell r="C305" t="str">
            <v xml:space="preserve"> - по спецпортфелю</v>
          </cell>
          <cell r="D305">
            <v>3</v>
          </cell>
          <cell r="H305">
            <v>-1</v>
          </cell>
          <cell r="I305">
            <v>-1</v>
          </cell>
          <cell r="J305">
            <v>-1</v>
          </cell>
          <cell r="K305">
            <v>-1</v>
          </cell>
          <cell r="L305">
            <v>-1</v>
          </cell>
          <cell r="M305">
            <v>-1</v>
          </cell>
          <cell r="N305">
            <v>-1</v>
          </cell>
          <cell r="O305">
            <v>-1</v>
          </cell>
        </row>
        <row r="306">
          <cell r="B306" t="str">
            <v>Prov_ch_c_loan_res</v>
          </cell>
          <cell r="C306" t="str">
            <v xml:space="preserve"> - по прочим кредитам ЮЛ</v>
          </cell>
          <cell r="D306">
            <v>3</v>
          </cell>
          <cell r="E306" t="str">
            <v>Cr_res_r</v>
          </cell>
          <cell r="F306" t="str">
            <v>Cr_res_c</v>
          </cell>
          <cell r="H306">
            <v>-1779124.6764329586</v>
          </cell>
          <cell r="I306">
            <v>-88768785.479030401</v>
          </cell>
          <cell r="J306">
            <v>21</v>
          </cell>
          <cell r="K306">
            <v>21.000000000116415</v>
          </cell>
          <cell r="L306">
            <v>21</v>
          </cell>
          <cell r="M306">
            <v>21</v>
          </cell>
          <cell r="N306">
            <v>22</v>
          </cell>
          <cell r="O306">
            <v>22</v>
          </cell>
        </row>
        <row r="307">
          <cell r="B307" t="str">
            <v>Prov_ch_ind</v>
          </cell>
          <cell r="C307" t="str">
            <v>- по кредитам ФЛ ВСЕГО</v>
          </cell>
          <cell r="D307">
            <v>2</v>
          </cell>
          <cell r="G307">
            <v>-8213687</v>
          </cell>
          <cell r="H307">
            <v>-5392931.4371874053</v>
          </cell>
          <cell r="I307">
            <v>-428511834.56281459</v>
          </cell>
          <cell r="J307">
            <v>80.035723932637779</v>
          </cell>
          <cell r="K307">
            <v>80.03572394008836</v>
          </cell>
          <cell r="L307">
            <v>80.035723941951019</v>
          </cell>
          <cell r="M307">
            <v>80.035723945676295</v>
          </cell>
          <cell r="N307">
            <v>86.035723941951005</v>
          </cell>
          <cell r="O307">
            <v>86.035723941951005</v>
          </cell>
        </row>
        <row r="308">
          <cell r="B308" t="str">
            <v>Prov_ch_IND_LOAN_mort</v>
          </cell>
          <cell r="C308" t="str">
            <v xml:space="preserve"> - по ипотечным кредитам </v>
          </cell>
          <cell r="D308">
            <v>3</v>
          </cell>
          <cell r="E308" t="str">
            <v>Cr_mort_r</v>
          </cell>
          <cell r="F308" t="str">
            <v>Cr_mort_c</v>
          </cell>
          <cell r="H308">
            <v>-626914.63760523661</v>
          </cell>
          <cell r="I308">
            <v>-151725583.36239517</v>
          </cell>
          <cell r="J308">
            <v>20.035723934500417</v>
          </cell>
          <cell r="K308">
            <v>20.035723941950998</v>
          </cell>
          <cell r="L308">
            <v>20.035723941950998</v>
          </cell>
          <cell r="M308">
            <v>20.035723941951002</v>
          </cell>
          <cell r="N308">
            <v>20.035723941950998</v>
          </cell>
          <cell r="O308">
            <v>20.035723941951005</v>
          </cell>
        </row>
        <row r="309">
          <cell r="B309" t="str">
            <v>Prov_ch_IND_LOAN_auto</v>
          </cell>
          <cell r="C309" t="str">
            <v xml:space="preserve"> - по автокредитованию</v>
          </cell>
          <cell r="D309">
            <v>3</v>
          </cell>
          <cell r="E309" t="str">
            <v>Cr_auto_r</v>
          </cell>
          <cell r="F309" t="str">
            <v>Cr_auto_c</v>
          </cell>
          <cell r="H309">
            <v>-525409.73717606417</v>
          </cell>
          <cell r="I309">
            <v>-29933627.262824334</v>
          </cell>
          <cell r="J309">
            <v>19.999999998137355</v>
          </cell>
          <cell r="K309">
            <v>19.999999998137355</v>
          </cell>
          <cell r="L309">
            <v>20.000000000000004</v>
          </cell>
          <cell r="M309">
            <v>20.00000000372529</v>
          </cell>
          <cell r="N309">
            <v>22</v>
          </cell>
          <cell r="O309">
            <v>22</v>
          </cell>
        </row>
        <row r="310">
          <cell r="B310" t="str">
            <v>Prov_ch_IND_LOAN_card</v>
          </cell>
          <cell r="C310" t="str">
            <v xml:space="preserve"> - по кредитным картам</v>
          </cell>
          <cell r="D310">
            <v>3</v>
          </cell>
          <cell r="E310" t="str">
            <v>Cr_card_r</v>
          </cell>
          <cell r="F310" t="str">
            <v>Cr_card_c</v>
          </cell>
          <cell r="H310">
            <v>-3.9999999999999998E-7</v>
          </cell>
          <cell r="I310">
            <v>39.999999600000002</v>
          </cell>
          <cell r="J310">
            <v>20</v>
          </cell>
          <cell r="K310">
            <v>20</v>
          </cell>
          <cell r="L310">
            <v>20.000000000000007</v>
          </cell>
          <cell r="M310">
            <v>20</v>
          </cell>
          <cell r="N310">
            <v>22</v>
          </cell>
          <cell r="O310">
            <v>22</v>
          </cell>
        </row>
        <row r="311">
          <cell r="B311" t="str">
            <v>Prov_ch_IND_LOAN_consume</v>
          </cell>
          <cell r="C311" t="str">
            <v xml:space="preserve"> - по прочим кредитам</v>
          </cell>
          <cell r="D311">
            <v>3</v>
          </cell>
          <cell r="E311" t="str">
            <v>Cr_consume_r</v>
          </cell>
          <cell r="F311" t="str">
            <v>Cr_consume_c</v>
          </cell>
          <cell r="H311">
            <v>-4240607.0624057045</v>
          </cell>
          <cell r="I311">
            <v>-246852663.93759474</v>
          </cell>
          <cell r="J311">
            <v>20</v>
          </cell>
          <cell r="K311">
            <v>20</v>
          </cell>
          <cell r="L311">
            <v>20.000000000000004</v>
          </cell>
          <cell r="M311">
            <v>20</v>
          </cell>
          <cell r="N311">
            <v>22</v>
          </cell>
          <cell r="O311">
            <v>22</v>
          </cell>
        </row>
        <row r="312">
          <cell r="B312" t="str">
            <v>Prov_ch_total_include_sec</v>
          </cell>
          <cell r="C312" t="str">
            <v xml:space="preserve"> по ценным бумагам</v>
          </cell>
          <cell r="D312">
            <v>3.5</v>
          </cell>
          <cell r="G312">
            <v>-8213687</v>
          </cell>
          <cell r="H312">
            <v>-5825160.2719116975</v>
          </cell>
          <cell r="I312">
            <v>-1298988708.3207109</v>
          </cell>
          <cell r="J312">
            <v>227.03572392146191</v>
          </cell>
          <cell r="K312">
            <v>227.03572394020478</v>
          </cell>
          <cell r="L312">
            <v>227.03572394393007</v>
          </cell>
          <cell r="M312">
            <v>227.03572394753894</v>
          </cell>
          <cell r="N312">
            <v>240.03572392704984</v>
          </cell>
          <cell r="O312">
            <v>240.03572393822571</v>
          </cell>
        </row>
        <row r="313">
          <cell r="B313" t="str">
            <v>Result_bond</v>
          </cell>
          <cell r="C313" t="str">
            <v>Результат по облигациям</v>
          </cell>
          <cell r="D313">
            <v>1</v>
          </cell>
          <cell r="G313">
            <v>9197209</v>
          </cell>
          <cell r="H313">
            <v>-1897091.4290276403</v>
          </cell>
          <cell r="I313">
            <v>1</v>
          </cell>
          <cell r="J313">
            <v>1</v>
          </cell>
          <cell r="K313">
            <v>1</v>
          </cell>
          <cell r="L313">
            <v>1</v>
          </cell>
          <cell r="M313">
            <v>1</v>
          </cell>
          <cell r="N313">
            <v>1</v>
          </cell>
          <cell r="O313">
            <v>1</v>
          </cell>
        </row>
        <row r="314">
          <cell r="B314" t="str">
            <v>Result_bond_FVPL_reval</v>
          </cell>
          <cell r="C314" t="str">
            <v xml:space="preserve"> - переоценка на ОПУ</v>
          </cell>
          <cell r="D314">
            <v>2</v>
          </cell>
          <cell r="G314">
            <v>7368244</v>
          </cell>
          <cell r="H314">
            <v>-1897091.4290276403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</row>
        <row r="315">
          <cell r="B315" t="str">
            <v>Result_bond_trade</v>
          </cell>
          <cell r="C315" t="str">
            <v xml:space="preserve"> - торговый результат</v>
          </cell>
          <cell r="D315">
            <v>2</v>
          </cell>
          <cell r="E315" t="str">
            <v>Result_bond_trade_level</v>
          </cell>
          <cell r="G315">
            <v>1828965</v>
          </cell>
          <cell r="H315">
            <v>0</v>
          </cell>
          <cell r="I315">
            <v>1</v>
          </cell>
          <cell r="J315">
            <v>1</v>
          </cell>
          <cell r="K315">
            <v>1</v>
          </cell>
          <cell r="L315">
            <v>1</v>
          </cell>
          <cell r="M315">
            <v>1</v>
          </cell>
          <cell r="N315">
            <v>1</v>
          </cell>
          <cell r="O315">
            <v>1</v>
          </cell>
        </row>
        <row r="316">
          <cell r="B316" t="str">
            <v>Result_bond_prov_ch</v>
          </cell>
          <cell r="C316" t="str">
            <v xml:space="preserve"> - изменение резервов</v>
          </cell>
          <cell r="D316">
            <v>2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</row>
        <row r="317">
          <cell r="B317" t="str">
            <v>Prov_ch_total_exclude_prov</v>
          </cell>
          <cell r="C317" t="str">
            <v xml:space="preserve">Результат по облигациям за исключением резервов </v>
          </cell>
          <cell r="D317">
            <v>3</v>
          </cell>
          <cell r="G317">
            <v>9197209</v>
          </cell>
          <cell r="H317">
            <v>-1897091.4290276403</v>
          </cell>
          <cell r="I317">
            <v>1</v>
          </cell>
          <cell r="J317">
            <v>1</v>
          </cell>
          <cell r="K317">
            <v>1</v>
          </cell>
          <cell r="L317">
            <v>1</v>
          </cell>
          <cell r="M317">
            <v>1</v>
          </cell>
          <cell r="N317">
            <v>1</v>
          </cell>
          <cell r="O317">
            <v>1</v>
          </cell>
        </row>
        <row r="318">
          <cell r="B318" t="str">
            <v>Result_equity</v>
          </cell>
          <cell r="C318" t="str">
            <v>Результат по акциям и паям</v>
          </cell>
          <cell r="D318">
            <v>1</v>
          </cell>
          <cell r="G318">
            <v>2805509</v>
          </cell>
          <cell r="H318">
            <v>-3968484.5136042037</v>
          </cell>
          <cell r="I318">
            <v>129094872.51205581</v>
          </cell>
          <cell r="J318">
            <v>129094872.51205581</v>
          </cell>
          <cell r="K318">
            <v>129094872.51205581</v>
          </cell>
          <cell r="L318">
            <v>129094872.51205581</v>
          </cell>
          <cell r="M318">
            <v>129094872.51205581</v>
          </cell>
          <cell r="N318">
            <v>129094872.51205581</v>
          </cell>
          <cell r="O318">
            <v>129094872.51205581</v>
          </cell>
        </row>
        <row r="319">
          <cell r="B319" t="str">
            <v>Result_equity_reval_PL</v>
          </cell>
          <cell r="C319" t="str">
            <v xml:space="preserve"> - переоценка на ОПУ</v>
          </cell>
          <cell r="D319">
            <v>2</v>
          </cell>
          <cell r="G319">
            <v>330228</v>
          </cell>
          <cell r="H319">
            <v>-3968484.5136042037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</row>
        <row r="320">
          <cell r="B320" t="str">
            <v>Result_equity_reval_PL_rub</v>
          </cell>
          <cell r="C320" t="str">
            <v xml:space="preserve"> - переоценка на ОПУ в рублях</v>
          </cell>
          <cell r="D320">
            <v>3</v>
          </cell>
          <cell r="E320" t="str">
            <v>Equity_units_rub_reval</v>
          </cell>
          <cell r="F320" t="str">
            <v>Equity_shares_rub_reval</v>
          </cell>
          <cell r="G320">
            <v>330228</v>
          </cell>
          <cell r="H320">
            <v>-3921652.1792730037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</row>
        <row r="321">
          <cell r="B321" t="str">
            <v>Result_equity_reval_PL_cur</v>
          </cell>
          <cell r="C321" t="str">
            <v xml:space="preserve"> - переоценка на ОПУ в валюте</v>
          </cell>
          <cell r="D321">
            <v>3</v>
          </cell>
          <cell r="E321" t="str">
            <v>Equity_units_cur_reval</v>
          </cell>
          <cell r="F321" t="str">
            <v>Equity_shares_cur_reval</v>
          </cell>
          <cell r="G321">
            <v>0</v>
          </cell>
          <cell r="H321">
            <v>-46832.334331200043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</row>
        <row r="322">
          <cell r="B322" t="str">
            <v>Result_equity_trade</v>
          </cell>
          <cell r="C322" t="str">
            <v xml:space="preserve"> - торговый результат</v>
          </cell>
          <cell r="D322">
            <v>2</v>
          </cell>
          <cell r="G322">
            <v>2711217</v>
          </cell>
          <cell r="H322">
            <v>0</v>
          </cell>
          <cell r="I322">
            <v>129094871.51205581</v>
          </cell>
          <cell r="J322">
            <v>129094871.51205581</v>
          </cell>
          <cell r="K322">
            <v>129094871.51205581</v>
          </cell>
          <cell r="L322">
            <v>129094871.51205581</v>
          </cell>
          <cell r="M322">
            <v>129094871.51205581</v>
          </cell>
          <cell r="N322">
            <v>129094871.51205581</v>
          </cell>
          <cell r="O322">
            <v>129094871.51205581</v>
          </cell>
        </row>
        <row r="323">
          <cell r="B323" t="str">
            <v>Result_equity_trade_rub</v>
          </cell>
          <cell r="C323" t="str">
            <v xml:space="preserve"> - торговый результат в рублях</v>
          </cell>
          <cell r="D323">
            <v>3</v>
          </cell>
          <cell r="E323" t="str">
            <v>Result_equity_trade_rub_level</v>
          </cell>
          <cell r="G323">
            <v>2704252</v>
          </cell>
          <cell r="H323">
            <v>0</v>
          </cell>
          <cell r="I323">
            <v>126800087.12982701</v>
          </cell>
          <cell r="J323">
            <v>126800087.12982701</v>
          </cell>
          <cell r="K323">
            <v>126800087.12982701</v>
          </cell>
          <cell r="L323">
            <v>126800087.12982701</v>
          </cell>
          <cell r="M323">
            <v>126800087.12982701</v>
          </cell>
          <cell r="N323">
            <v>126800087.12982701</v>
          </cell>
          <cell r="O323">
            <v>126800087.12982701</v>
          </cell>
        </row>
        <row r="324">
          <cell r="B324" t="str">
            <v>Result_equity_trade_cur</v>
          </cell>
          <cell r="C324" t="str">
            <v xml:space="preserve"> - торговый результат в валюте</v>
          </cell>
          <cell r="D324">
            <v>3</v>
          </cell>
          <cell r="E324" t="str">
            <v>Result_equity_trade_cur_level</v>
          </cell>
          <cell r="G324">
            <v>6965</v>
          </cell>
          <cell r="H324">
            <v>0</v>
          </cell>
          <cell r="I324">
            <v>2294784.3822288001</v>
          </cell>
          <cell r="J324">
            <v>2294784.3822288001</v>
          </cell>
          <cell r="K324">
            <v>2294784.3822288001</v>
          </cell>
          <cell r="L324">
            <v>2294784.3822288001</v>
          </cell>
          <cell r="M324">
            <v>2294784.3822288001</v>
          </cell>
          <cell r="N324">
            <v>2294784.3822288001</v>
          </cell>
          <cell r="O324">
            <v>2294784.3822288001</v>
          </cell>
        </row>
        <row r="325">
          <cell r="B325" t="str">
            <v>Result_equity_prov_ch</v>
          </cell>
          <cell r="C325" t="str">
            <v xml:space="preserve"> - изменение резервов</v>
          </cell>
          <cell r="D325">
            <v>2</v>
          </cell>
          <cell r="G325">
            <v>-235936</v>
          </cell>
          <cell r="H325">
            <v>0</v>
          </cell>
          <cell r="I325">
            <v>1</v>
          </cell>
          <cell r="J325">
            <v>1</v>
          </cell>
          <cell r="K325">
            <v>1</v>
          </cell>
          <cell r="L325">
            <v>1</v>
          </cell>
          <cell r="M325">
            <v>1</v>
          </cell>
          <cell r="N325">
            <v>1</v>
          </cell>
          <cell r="O325">
            <v>1</v>
          </cell>
        </row>
        <row r="326">
          <cell r="B326" t="str">
            <v>Result_FX</v>
          </cell>
          <cell r="C326" t="str">
            <v>Результат по валютному риску</v>
          </cell>
          <cell r="D326">
            <v>1</v>
          </cell>
          <cell r="G326">
            <v>9573375</v>
          </cell>
          <cell r="H326">
            <v>1141770.2099107953</v>
          </cell>
          <cell r="I326" t="e">
            <v>#N/A</v>
          </cell>
          <cell r="J326" t="e">
            <v>#N/A</v>
          </cell>
          <cell r="K326" t="e">
            <v>#N/A</v>
          </cell>
          <cell r="L326" t="e">
            <v>#N/A</v>
          </cell>
          <cell r="M326" t="e">
            <v>#N/A</v>
          </cell>
          <cell r="N326" t="e">
            <v>#N/A</v>
          </cell>
          <cell r="O326" t="e">
            <v>#N/A</v>
          </cell>
        </row>
        <row r="327">
          <cell r="B327" t="str">
            <v>Result_FX_reval</v>
          </cell>
          <cell r="C327" t="str">
            <v xml:space="preserve"> - переоценка позиций</v>
          </cell>
          <cell r="D327">
            <v>2</v>
          </cell>
          <cell r="E327" t="str">
            <v>Open_FX_level</v>
          </cell>
          <cell r="G327">
            <v>-18119439</v>
          </cell>
          <cell r="H327">
            <v>1141770.2099107953</v>
          </cell>
          <cell r="I327" t="e">
            <v>#N/A</v>
          </cell>
          <cell r="J327" t="e">
            <v>#N/A</v>
          </cell>
          <cell r="K327" t="e">
            <v>#N/A</v>
          </cell>
          <cell r="L327" t="e">
            <v>#N/A</v>
          </cell>
          <cell r="M327" t="e">
            <v>#N/A</v>
          </cell>
          <cell r="N327" t="e">
            <v>#N/A</v>
          </cell>
          <cell r="O327" t="e">
            <v>#N/A</v>
          </cell>
        </row>
        <row r="328">
          <cell r="B328" t="str">
            <v>Result_FX_reval_prov</v>
          </cell>
          <cell r="C328" t="str">
            <v xml:space="preserve"> -в т.ч. переоценка резервов по кредитам и ЦБ по АС</v>
          </cell>
          <cell r="G328">
            <v>36265580.72479824</v>
          </cell>
          <cell r="H328">
            <v>33744245.187902696</v>
          </cell>
          <cell r="I328">
            <v>26677731.93249426</v>
          </cell>
          <cell r="J328">
            <v>18455852.287588708</v>
          </cell>
          <cell r="K328">
            <v>12895141.822926551</v>
          </cell>
          <cell r="L328">
            <v>9088867.050292654</v>
          </cell>
          <cell r="M328">
            <v>6455164.9840110531</v>
          </cell>
          <cell r="N328">
            <v>4615159.6996197337</v>
          </cell>
          <cell r="O328">
            <v>4370009.2993612513</v>
          </cell>
        </row>
        <row r="329">
          <cell r="B329" t="str">
            <v>Result_FX_hedge</v>
          </cell>
          <cell r="C329" t="str">
            <v xml:space="preserve"> - стоимость хеджирования</v>
          </cell>
          <cell r="D329">
            <v>2</v>
          </cell>
          <cell r="G329">
            <v>0</v>
          </cell>
        </row>
        <row r="330">
          <cell r="B330" t="str">
            <v>Result_FX_trade</v>
          </cell>
          <cell r="C330" t="str">
            <v xml:space="preserve"> - торговый результат</v>
          </cell>
          <cell r="D330">
            <v>2</v>
          </cell>
          <cell r="G330">
            <v>27692814</v>
          </cell>
        </row>
        <row r="331">
          <cell r="B331" t="str">
            <v>Income_other</v>
          </cell>
          <cell r="C331" t="str">
            <v>Прочие операционные доходы и расходы</v>
          </cell>
          <cell r="D331">
            <v>1</v>
          </cell>
          <cell r="G331">
            <v>1621247</v>
          </cell>
          <cell r="H331" t="e">
            <v>#N/A</v>
          </cell>
          <cell r="I331" t="e">
            <v>#N/A</v>
          </cell>
          <cell r="J331" t="e">
            <v>#N/A</v>
          </cell>
          <cell r="K331" t="e">
            <v>#N/A</v>
          </cell>
          <cell r="L331" t="e">
            <v>#N/A</v>
          </cell>
          <cell r="M331" t="e">
            <v>#N/A</v>
          </cell>
          <cell r="N331" t="e">
            <v>#N/A</v>
          </cell>
          <cell r="O331" t="e">
            <v>#N/A</v>
          </cell>
        </row>
        <row r="332">
          <cell r="B332" t="str">
            <v>Income_other_deriv_result</v>
          </cell>
          <cell r="C332" t="str">
            <v>Чистый торговый результат по ПФИ (кроме валюты и цб)</v>
          </cell>
          <cell r="D332">
            <v>2</v>
          </cell>
          <cell r="G332">
            <v>-3855461</v>
          </cell>
          <cell r="H332">
            <v>-963865.25</v>
          </cell>
          <cell r="I332">
            <v>-963865.25</v>
          </cell>
          <cell r="J332">
            <v>-963865.25</v>
          </cell>
          <cell r="K332">
            <v>-963865.25</v>
          </cell>
          <cell r="L332">
            <v>-963865.25</v>
          </cell>
          <cell r="M332">
            <v>-963865.25</v>
          </cell>
          <cell r="N332">
            <v>-963865.25</v>
          </cell>
          <cell r="O332">
            <v>-963865.25</v>
          </cell>
        </row>
        <row r="333">
          <cell r="B333" t="str">
            <v>Income_other_deriv_result_rub</v>
          </cell>
          <cell r="C333" t="str">
            <v>Чистый торговый результат по ПФИ (кроме валюты и цб) в рублях</v>
          </cell>
          <cell r="D333">
            <v>3</v>
          </cell>
          <cell r="E333" t="str">
            <v>Deriv_result_rub_growth</v>
          </cell>
          <cell r="G333">
            <v>-3855461</v>
          </cell>
          <cell r="H333">
            <v>-963865.25</v>
          </cell>
          <cell r="I333">
            <v>-963865.25</v>
          </cell>
          <cell r="J333">
            <v>-963865.25</v>
          </cell>
          <cell r="K333">
            <v>-963865.25</v>
          </cell>
          <cell r="L333">
            <v>-963865.25</v>
          </cell>
          <cell r="M333">
            <v>-963865.25</v>
          </cell>
          <cell r="N333">
            <v>-963865.25</v>
          </cell>
          <cell r="O333">
            <v>-963865.25</v>
          </cell>
        </row>
        <row r="334">
          <cell r="B334" t="str">
            <v>Income_other_deriv_result_cur</v>
          </cell>
          <cell r="C334" t="str">
            <v>Чистый торговый результат по ПФИ (кроме валюты и цб) в валюте</v>
          </cell>
          <cell r="D334">
            <v>3</v>
          </cell>
          <cell r="E334" t="str">
            <v>Deriv_result_cur_growth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</row>
        <row r="335">
          <cell r="B335" t="str">
            <v>Income_other_prov_correct</v>
          </cell>
          <cell r="C335" t="str">
            <v>Корректировки резервов</v>
          </cell>
          <cell r="D335">
            <v>2</v>
          </cell>
          <cell r="G335">
            <v>0</v>
          </cell>
          <cell r="H335">
            <v>-144720125.4464111</v>
          </cell>
          <cell r="I335">
            <v>54368716.44641111</v>
          </cell>
          <cell r="J335">
            <v>0</v>
          </cell>
          <cell r="K335">
            <v>0</v>
          </cell>
          <cell r="L335">
            <v>0</v>
          </cell>
          <cell r="M335">
            <v>-3.9581209421157837E-9</v>
          </cell>
          <cell r="N335">
            <v>-2.6193447411060333E-9</v>
          </cell>
          <cell r="O335">
            <v>9.4223651103675365E-9</v>
          </cell>
        </row>
        <row r="336">
          <cell r="B336" t="str">
            <v>Income_other_reval_loan</v>
          </cell>
          <cell r="C336" t="str">
            <v>Переоценка кредитов</v>
          </cell>
          <cell r="D336">
            <v>2</v>
          </cell>
          <cell r="E336" t="str">
            <v>Income_other_reval_loan_volume</v>
          </cell>
          <cell r="G336">
            <v>31905</v>
          </cell>
          <cell r="H336">
            <v>0</v>
          </cell>
          <cell r="I336">
            <v>1</v>
          </cell>
          <cell r="J336">
            <v>1</v>
          </cell>
          <cell r="K336">
            <v>1</v>
          </cell>
          <cell r="L336">
            <v>1</v>
          </cell>
          <cell r="M336">
            <v>1</v>
          </cell>
          <cell r="N336">
            <v>1</v>
          </cell>
          <cell r="O336">
            <v>1</v>
          </cell>
        </row>
        <row r="337">
          <cell r="B337" t="str">
            <v>Income_other_reval_invest</v>
          </cell>
          <cell r="C337" t="str">
            <v>Переоценка и резервы по инвестициям</v>
          </cell>
          <cell r="D337">
            <v>2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</row>
        <row r="338">
          <cell r="B338" t="str">
            <v>Income_other_reval_invest_rub</v>
          </cell>
          <cell r="C338" t="str">
            <v>Переоценка и резервы по инвестициям в рублях</v>
          </cell>
          <cell r="D338">
            <v>3</v>
          </cell>
          <cell r="E338" t="str">
            <v>Investments_rub_reval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</row>
        <row r="339">
          <cell r="B339" t="str">
            <v>Income_other_reval_invest_cur</v>
          </cell>
          <cell r="C339" t="str">
            <v>Переоценка и резервы по инвестициям в валюте</v>
          </cell>
          <cell r="D339">
            <v>3</v>
          </cell>
          <cell r="E339" t="str">
            <v>Investments_cur_reval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</row>
        <row r="340">
          <cell r="B340" t="str">
            <v>Income_other_oper_risk</v>
          </cell>
          <cell r="C340" t="str">
            <v>Потери по опер риску</v>
          </cell>
          <cell r="D340">
            <v>2</v>
          </cell>
          <cell r="E340" t="str">
            <v>Oper_risk_ch</v>
          </cell>
          <cell r="G340">
            <v>0</v>
          </cell>
          <cell r="H340">
            <v>0</v>
          </cell>
          <cell r="I340">
            <v>1</v>
          </cell>
          <cell r="J340">
            <v>1</v>
          </cell>
          <cell r="K340">
            <v>1</v>
          </cell>
          <cell r="L340">
            <v>1</v>
          </cell>
          <cell r="M340">
            <v>1</v>
          </cell>
          <cell r="N340">
            <v>1</v>
          </cell>
          <cell r="O340">
            <v>1</v>
          </cell>
        </row>
        <row r="341">
          <cell r="B341" t="str">
            <v>Income_other_Step_in</v>
          </cell>
          <cell r="C341" t="str">
            <v>Потери, связанные с реализацией риска вынужденной поддержки</v>
          </cell>
          <cell r="D341">
            <v>2</v>
          </cell>
          <cell r="G341">
            <v>0</v>
          </cell>
          <cell r="H341">
            <v>0</v>
          </cell>
          <cell r="I341">
            <v>4</v>
          </cell>
          <cell r="J341">
            <v>4</v>
          </cell>
          <cell r="K341">
            <v>4</v>
          </cell>
          <cell r="L341">
            <v>4</v>
          </cell>
          <cell r="M341">
            <v>4</v>
          </cell>
          <cell r="N341">
            <v>4</v>
          </cell>
          <cell r="O341">
            <v>4</v>
          </cell>
        </row>
        <row r="342">
          <cell r="B342" t="str">
            <v>Income_other_step_in_direct_loss</v>
          </cell>
          <cell r="C342" t="str">
            <v>- Потери по прямому финансированию</v>
          </cell>
          <cell r="D342">
            <v>3</v>
          </cell>
          <cell r="G342">
            <v>0</v>
          </cell>
          <cell r="H342">
            <v>0</v>
          </cell>
          <cell r="I342">
            <v>2</v>
          </cell>
          <cell r="J342">
            <v>2</v>
          </cell>
          <cell r="K342">
            <v>2</v>
          </cell>
          <cell r="L342">
            <v>2</v>
          </cell>
          <cell r="M342">
            <v>2</v>
          </cell>
          <cell r="N342">
            <v>2</v>
          </cell>
          <cell r="O342">
            <v>2</v>
          </cell>
        </row>
        <row r="343">
          <cell r="B343" t="str">
            <v>Income_other_step_in_direct_loss_rub</v>
          </cell>
          <cell r="C343" t="str">
            <v>- Потери по прямому финансированию в рублях</v>
          </cell>
          <cell r="D343">
            <v>4</v>
          </cell>
          <cell r="E343" t="str">
            <v>Income_other_step_in_direct_loss_rub_volume</v>
          </cell>
          <cell r="H343">
            <v>0</v>
          </cell>
          <cell r="I343">
            <v>1</v>
          </cell>
          <cell r="J343">
            <v>1</v>
          </cell>
          <cell r="K343">
            <v>1</v>
          </cell>
          <cell r="L343">
            <v>1</v>
          </cell>
          <cell r="M343">
            <v>1</v>
          </cell>
          <cell r="N343">
            <v>1</v>
          </cell>
          <cell r="O343">
            <v>1</v>
          </cell>
        </row>
        <row r="344">
          <cell r="B344" t="str">
            <v>Income_other_step_in_direct_loss_cur</v>
          </cell>
          <cell r="C344" t="str">
            <v>- Потери по прямому финансированию в валюте</v>
          </cell>
          <cell r="D344">
            <v>4</v>
          </cell>
          <cell r="E344" t="str">
            <v>Income_other_step_in_direct_loss_cur_volume</v>
          </cell>
          <cell r="H344">
            <v>0</v>
          </cell>
          <cell r="I344">
            <v>1</v>
          </cell>
          <cell r="J344">
            <v>1</v>
          </cell>
          <cell r="K344">
            <v>1</v>
          </cell>
          <cell r="L344">
            <v>1</v>
          </cell>
          <cell r="M344">
            <v>1</v>
          </cell>
          <cell r="N344">
            <v>1</v>
          </cell>
          <cell r="O344">
            <v>1</v>
          </cell>
        </row>
        <row r="345">
          <cell r="B345" t="str">
            <v>Income_other_step_in_non_market</v>
          </cell>
          <cell r="C345" t="str">
            <v>- Потери по льготным операциям</v>
          </cell>
          <cell r="D345">
            <v>3</v>
          </cell>
          <cell r="G345">
            <v>0</v>
          </cell>
          <cell r="H345">
            <v>0</v>
          </cell>
          <cell r="I345">
            <v>2</v>
          </cell>
          <cell r="J345">
            <v>2</v>
          </cell>
          <cell r="K345">
            <v>2</v>
          </cell>
          <cell r="L345">
            <v>2</v>
          </cell>
          <cell r="M345">
            <v>2</v>
          </cell>
          <cell r="N345">
            <v>2</v>
          </cell>
          <cell r="O345">
            <v>2</v>
          </cell>
        </row>
        <row r="346">
          <cell r="B346" t="str">
            <v>Income_other_step_in_non_market_rub</v>
          </cell>
          <cell r="C346" t="str">
            <v>- Потери по льготным операциям в рублях</v>
          </cell>
          <cell r="D346">
            <v>4</v>
          </cell>
          <cell r="E346" t="str">
            <v>Income_other_Step_in_non_market_rub_volume</v>
          </cell>
          <cell r="H346">
            <v>0</v>
          </cell>
          <cell r="I346">
            <v>1</v>
          </cell>
          <cell r="J346">
            <v>1</v>
          </cell>
          <cell r="K346">
            <v>1</v>
          </cell>
          <cell r="L346">
            <v>1</v>
          </cell>
          <cell r="M346">
            <v>1</v>
          </cell>
          <cell r="N346">
            <v>1</v>
          </cell>
          <cell r="O346">
            <v>1</v>
          </cell>
        </row>
        <row r="347">
          <cell r="B347" t="str">
            <v>Income_other_step_in_non_market_cur</v>
          </cell>
          <cell r="C347" t="str">
            <v>- Потери по льготным операциям в валюте</v>
          </cell>
          <cell r="D347">
            <v>4</v>
          </cell>
          <cell r="E347" t="str">
            <v>Income_other_Step_in_non_market_cur_volume</v>
          </cell>
          <cell r="H347">
            <v>0</v>
          </cell>
          <cell r="I347">
            <v>1</v>
          </cell>
          <cell r="J347">
            <v>1</v>
          </cell>
          <cell r="K347">
            <v>1</v>
          </cell>
          <cell r="L347">
            <v>1</v>
          </cell>
          <cell r="M347">
            <v>1</v>
          </cell>
          <cell r="N347">
            <v>1</v>
          </cell>
          <cell r="O347">
            <v>1</v>
          </cell>
        </row>
        <row r="348">
          <cell r="B348" t="str">
            <v>Income_other_etc</v>
          </cell>
          <cell r="C348" t="str">
            <v>Прочие доходы и расходы</v>
          </cell>
          <cell r="D348">
            <v>2</v>
          </cell>
          <cell r="E348" t="str">
            <v>Other_income_level</v>
          </cell>
          <cell r="G348">
            <v>5444803</v>
          </cell>
          <cell r="H348" t="e">
            <v>#N/A</v>
          </cell>
          <cell r="I348" t="e">
            <v>#N/A</v>
          </cell>
          <cell r="J348" t="e">
            <v>#N/A</v>
          </cell>
          <cell r="K348" t="e">
            <v>#N/A</v>
          </cell>
          <cell r="L348" t="e">
            <v>#N/A</v>
          </cell>
          <cell r="M348" t="e">
            <v>#N/A</v>
          </cell>
          <cell r="N348" t="e">
            <v>#N/A</v>
          </cell>
          <cell r="O348" t="e">
            <v>#N/A</v>
          </cell>
        </row>
        <row r="349">
          <cell r="B349" t="str">
            <v>OpEx</v>
          </cell>
          <cell r="C349" t="str">
            <v>АУР</v>
          </cell>
          <cell r="D349">
            <v>1</v>
          </cell>
          <cell r="G349">
            <v>-72841424</v>
          </cell>
          <cell r="H349" t="e">
            <v>#N/A</v>
          </cell>
          <cell r="I349" t="e">
            <v>#N/A</v>
          </cell>
          <cell r="J349" t="e">
            <v>#N/A</v>
          </cell>
          <cell r="K349" t="e">
            <v>#N/A</v>
          </cell>
          <cell r="L349" t="e">
            <v>#N/A</v>
          </cell>
          <cell r="M349" t="e">
            <v>#N/A</v>
          </cell>
          <cell r="N349" t="e">
            <v>#N/A</v>
          </cell>
          <cell r="O349" t="e">
            <v>#N/A</v>
          </cell>
        </row>
        <row r="350">
          <cell r="B350" t="str">
            <v>OpEx_rub</v>
          </cell>
          <cell r="C350" t="str">
            <v>АУР в рублях</v>
          </cell>
          <cell r="D350">
            <v>2</v>
          </cell>
          <cell r="E350" t="str">
            <v>OpEx_rub_level</v>
          </cell>
          <cell r="G350">
            <v>-71999204</v>
          </cell>
          <cell r="H350" t="e">
            <v>#N/A</v>
          </cell>
          <cell r="I350" t="e">
            <v>#N/A</v>
          </cell>
          <cell r="J350" t="e">
            <v>#N/A</v>
          </cell>
          <cell r="K350" t="e">
            <v>#N/A</v>
          </cell>
          <cell r="L350" t="e">
            <v>#N/A</v>
          </cell>
          <cell r="M350" t="e">
            <v>#N/A</v>
          </cell>
          <cell r="N350" t="e">
            <v>#N/A</v>
          </cell>
          <cell r="O350" t="e">
            <v>#N/A</v>
          </cell>
        </row>
        <row r="351">
          <cell r="B351" t="str">
            <v>OpEx_cur</v>
          </cell>
          <cell r="C351" t="str">
            <v>АУР в валюте</v>
          </cell>
          <cell r="D351">
            <v>2</v>
          </cell>
          <cell r="E351" t="str">
            <v>OpEx_cur_level</v>
          </cell>
          <cell r="G351">
            <v>-842220</v>
          </cell>
          <cell r="H351" t="e">
            <v>#N/A</v>
          </cell>
          <cell r="I351" t="e">
            <v>#N/A</v>
          </cell>
          <cell r="J351" t="e">
            <v>#N/A</v>
          </cell>
          <cell r="K351" t="e">
            <v>#N/A</v>
          </cell>
          <cell r="L351" t="e">
            <v>#N/A</v>
          </cell>
          <cell r="M351" t="e">
            <v>#N/A</v>
          </cell>
          <cell r="N351" t="e">
            <v>#N/A</v>
          </cell>
          <cell r="O351" t="e">
            <v>#N/A</v>
          </cell>
        </row>
        <row r="352">
          <cell r="B352" t="str">
            <v>Pre_tax</v>
          </cell>
          <cell r="C352" t="str">
            <v>Прибыль до налогов</v>
          </cell>
          <cell r="D352">
            <v>1</v>
          </cell>
          <cell r="G352">
            <v>55598337</v>
          </cell>
          <cell r="H352" t="e">
            <v>#N/A</v>
          </cell>
          <cell r="I352" t="e">
            <v>#N/A</v>
          </cell>
          <cell r="J352" t="e">
            <v>#N/A</v>
          </cell>
          <cell r="K352" t="e">
            <v>#N/A</v>
          </cell>
          <cell r="L352" t="e">
            <v>#N/A</v>
          </cell>
          <cell r="M352" t="e">
            <v>#N/A</v>
          </cell>
          <cell r="N352" t="e">
            <v>#N/A</v>
          </cell>
          <cell r="O352" t="e">
            <v>#N/A</v>
          </cell>
        </row>
        <row r="353">
          <cell r="B353" t="str">
            <v>Tax</v>
          </cell>
          <cell r="C353" t="str">
            <v>Налоги</v>
          </cell>
          <cell r="D353">
            <v>1.5</v>
          </cell>
          <cell r="E353" t="str">
            <v>Tax_level</v>
          </cell>
          <cell r="G353">
            <v>-10248401</v>
          </cell>
          <cell r="H353" t="e">
            <v>#N/A</v>
          </cell>
          <cell r="I353" t="e">
            <v>#N/A</v>
          </cell>
          <cell r="J353" t="e">
            <v>#N/A</v>
          </cell>
          <cell r="K353" t="e">
            <v>#N/A</v>
          </cell>
          <cell r="L353" t="e">
            <v>#N/A</v>
          </cell>
          <cell r="M353" t="e">
            <v>#N/A</v>
          </cell>
          <cell r="N353" t="e">
            <v>#N/A</v>
          </cell>
          <cell r="O353" t="e">
            <v>#N/A</v>
          </cell>
        </row>
        <row r="354">
          <cell r="B354" t="str">
            <v>Net_Income</v>
          </cell>
          <cell r="C354" t="str">
            <v>Чистая прибыль</v>
          </cell>
          <cell r="D354">
            <v>1.5</v>
          </cell>
          <cell r="G354">
            <v>45349936</v>
          </cell>
          <cell r="H354" t="e">
            <v>#N/A</v>
          </cell>
          <cell r="I354" t="e">
            <v>#N/A</v>
          </cell>
          <cell r="J354" t="e">
            <v>#N/A</v>
          </cell>
          <cell r="K354" t="e">
            <v>#N/A</v>
          </cell>
          <cell r="L354" t="e">
            <v>#N/A</v>
          </cell>
          <cell r="M354" t="e">
            <v>#N/A</v>
          </cell>
          <cell r="N354" t="e">
            <v>#N/A</v>
          </cell>
          <cell r="O354" t="e">
            <v>#N/A</v>
          </cell>
        </row>
        <row r="355">
          <cell r="B355" t="str">
            <v>OCI</v>
          </cell>
          <cell r="C355" t="str">
            <v>Прочий совокупный доход</v>
          </cell>
          <cell r="D355">
            <v>1.5</v>
          </cell>
          <cell r="G355">
            <v>761943</v>
          </cell>
          <cell r="H355">
            <v>-15413602.057285322</v>
          </cell>
          <cell r="I355">
            <v>2</v>
          </cell>
          <cell r="J355">
            <v>2</v>
          </cell>
          <cell r="K355">
            <v>2</v>
          </cell>
          <cell r="L355">
            <v>2</v>
          </cell>
          <cell r="M355">
            <v>2</v>
          </cell>
          <cell r="N355">
            <v>2</v>
          </cell>
          <cell r="O355">
            <v>2</v>
          </cell>
        </row>
        <row r="356">
          <cell r="B356" t="str">
            <v>OCI_reval_secur</v>
          </cell>
          <cell r="C356" t="str">
            <v>Переоценка ценных бумаг</v>
          </cell>
          <cell r="D356">
            <v>2.5</v>
          </cell>
          <cell r="G356">
            <v>1714960</v>
          </cell>
          <cell r="H356">
            <v>-15414592.45728532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</row>
        <row r="357">
          <cell r="B357" t="str">
            <v>OCI_reval_property</v>
          </cell>
          <cell r="C357" t="str">
            <v>Изменение стоимости недвижимости</v>
          </cell>
          <cell r="D357">
            <v>2.5</v>
          </cell>
          <cell r="G357">
            <v>-953017</v>
          </cell>
          <cell r="H357">
            <v>990.39999999850988</v>
          </cell>
          <cell r="I357">
            <v>2</v>
          </cell>
          <cell r="J357">
            <v>2</v>
          </cell>
          <cell r="K357">
            <v>2</v>
          </cell>
          <cell r="L357">
            <v>2</v>
          </cell>
          <cell r="M357">
            <v>2</v>
          </cell>
          <cell r="N357">
            <v>2</v>
          </cell>
          <cell r="O357">
            <v>2</v>
          </cell>
        </row>
        <row r="358">
          <cell r="B358" t="str">
            <v>Fin_result</v>
          </cell>
          <cell r="C358" t="str">
            <v>Совокупный финансовый результат</v>
          </cell>
          <cell r="D358">
            <v>1</v>
          </cell>
          <cell r="G358">
            <v>46111879</v>
          </cell>
          <cell r="H358" t="e">
            <v>#N/A</v>
          </cell>
          <cell r="I358" t="e">
            <v>#N/A</v>
          </cell>
          <cell r="J358" t="e">
            <v>#N/A</v>
          </cell>
          <cell r="K358" t="e">
            <v>#N/A</v>
          </cell>
          <cell r="L358" t="e">
            <v>#N/A</v>
          </cell>
          <cell r="M358" t="e">
            <v>#N/A</v>
          </cell>
          <cell r="N358" t="e">
            <v>#N/A</v>
          </cell>
          <cell r="O358" t="e">
            <v>#N/A</v>
          </cell>
        </row>
        <row r="359">
          <cell r="B359" t="str">
            <v>Balance_Control</v>
          </cell>
          <cell r="G359">
            <v>-860594.74485206604</v>
          </cell>
          <cell r="H359" t="e">
            <v>#N/A</v>
          </cell>
          <cell r="I359" t="e">
            <v>#N/A</v>
          </cell>
          <cell r="J359" t="e">
            <v>#N/A</v>
          </cell>
          <cell r="K359" t="e">
            <v>#N/A</v>
          </cell>
          <cell r="L359" t="e">
            <v>#N/A</v>
          </cell>
          <cell r="M359" t="e">
            <v>#N/A</v>
          </cell>
          <cell r="N359" t="e">
            <v>#N/A</v>
          </cell>
          <cell r="O359" t="e">
            <v>#N/A</v>
          </cell>
        </row>
        <row r="360">
          <cell r="B360" t="str">
            <v>Capital_total</v>
          </cell>
          <cell r="G360">
            <v>81803084</v>
          </cell>
          <cell r="H360" t="e">
            <v>#N/A</v>
          </cell>
          <cell r="I360" t="e">
            <v>#N/A</v>
          </cell>
          <cell r="J360" t="e">
            <v>#N/A</v>
          </cell>
          <cell r="K360" t="e">
            <v>#N/A</v>
          </cell>
          <cell r="L360" t="e">
            <v>#N/A</v>
          </cell>
          <cell r="M360" t="e">
            <v>#N/A</v>
          </cell>
          <cell r="N360" t="e">
            <v>#N/A</v>
          </cell>
          <cell r="O360" t="e">
            <v>#N/A</v>
          </cell>
        </row>
        <row r="361">
          <cell r="B361" t="str">
            <v>Capital_base</v>
          </cell>
          <cell r="G361">
            <v>53265079</v>
          </cell>
          <cell r="H361" t="e">
            <v>#N/A</v>
          </cell>
          <cell r="I361" t="e">
            <v>#N/A</v>
          </cell>
          <cell r="J361" t="e">
            <v>#N/A</v>
          </cell>
          <cell r="K361" t="e">
            <v>#N/A</v>
          </cell>
          <cell r="L361" t="e">
            <v>#N/A</v>
          </cell>
          <cell r="M361" t="e">
            <v>#N/A</v>
          </cell>
          <cell r="N361" t="e">
            <v>#N/A</v>
          </cell>
          <cell r="O361" t="e">
            <v>#N/A</v>
          </cell>
        </row>
        <row r="362">
          <cell r="B362" t="str">
            <v>Capital_base_delta</v>
          </cell>
          <cell r="H362">
            <v>0</v>
          </cell>
          <cell r="I362">
            <v>1</v>
          </cell>
          <cell r="J362">
            <v>1</v>
          </cell>
          <cell r="K362">
            <v>1</v>
          </cell>
          <cell r="L362">
            <v>1</v>
          </cell>
          <cell r="M362">
            <v>1</v>
          </cell>
          <cell r="N362">
            <v>1</v>
          </cell>
          <cell r="O362">
            <v>1</v>
          </cell>
        </row>
        <row r="363">
          <cell r="B363" t="str">
            <v>Capital_base_add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</row>
        <row r="364">
          <cell r="B364" t="str">
            <v>Capital_core</v>
          </cell>
          <cell r="G364">
            <v>53265079</v>
          </cell>
          <cell r="H364" t="e">
            <v>#N/A</v>
          </cell>
          <cell r="I364" t="e">
            <v>#N/A</v>
          </cell>
          <cell r="J364" t="e">
            <v>#N/A</v>
          </cell>
          <cell r="K364" t="e">
            <v>#N/A</v>
          </cell>
          <cell r="L364" t="e">
            <v>#N/A</v>
          </cell>
          <cell r="M364" t="e">
            <v>#N/A</v>
          </cell>
          <cell r="N364" t="e">
            <v>#N/A</v>
          </cell>
          <cell r="O364" t="e">
            <v>#N/A</v>
          </cell>
        </row>
        <row r="365">
          <cell r="B365" t="str">
            <v>Capital_core_add</v>
          </cell>
          <cell r="G365">
            <v>28538005</v>
          </cell>
          <cell r="H365">
            <v>28538005</v>
          </cell>
          <cell r="I365">
            <v>28538005</v>
          </cell>
          <cell r="J365">
            <v>28538005</v>
          </cell>
          <cell r="K365">
            <v>28538005</v>
          </cell>
          <cell r="L365">
            <v>28538005</v>
          </cell>
          <cell r="M365">
            <v>28538005</v>
          </cell>
          <cell r="N365">
            <v>28538005</v>
          </cell>
          <cell r="O365">
            <v>28538005</v>
          </cell>
        </row>
        <row r="366">
          <cell r="B366" t="str">
            <v>RWA_total</v>
          </cell>
          <cell r="D366">
            <v>1</v>
          </cell>
          <cell r="G366">
            <v>703052228.26481342</v>
          </cell>
          <cell r="H366" t="e">
            <v>#N/A</v>
          </cell>
          <cell r="I366" t="e">
            <v>#N/A</v>
          </cell>
          <cell r="J366" t="e">
            <v>#N/A</v>
          </cell>
          <cell r="K366" t="e">
            <v>#N/A</v>
          </cell>
          <cell r="L366" t="e">
            <v>#N/A</v>
          </cell>
          <cell r="M366" t="e">
            <v>#N/A</v>
          </cell>
          <cell r="N366" t="e">
            <v>#N/A</v>
          </cell>
          <cell r="O366" t="e">
            <v>#N/A</v>
          </cell>
        </row>
        <row r="367">
          <cell r="B367" t="str">
            <v>RWA_Credit_Risk</v>
          </cell>
          <cell r="D367">
            <v>2</v>
          </cell>
          <cell r="G367">
            <v>621865632.76481342</v>
          </cell>
          <cell r="H367" t="e">
            <v>#N/A</v>
          </cell>
          <cell r="I367" t="e">
            <v>#N/A</v>
          </cell>
          <cell r="J367" t="e">
            <v>#N/A</v>
          </cell>
          <cell r="K367" t="e">
            <v>#N/A</v>
          </cell>
          <cell r="L367" t="e">
            <v>#N/A</v>
          </cell>
          <cell r="M367" t="e">
            <v>#N/A</v>
          </cell>
          <cell r="N367" t="e">
            <v>#N/A</v>
          </cell>
          <cell r="O367" t="e">
            <v>#N/A</v>
          </cell>
        </row>
        <row r="368">
          <cell r="B368" t="str">
            <v>RWA_Credit_bal</v>
          </cell>
          <cell r="D368">
            <v>3</v>
          </cell>
          <cell r="G368">
            <v>553958718.76481342</v>
          </cell>
          <cell r="H368" t="e">
            <v>#N/A</v>
          </cell>
          <cell r="I368" t="e">
            <v>#N/A</v>
          </cell>
          <cell r="J368" t="e">
            <v>#N/A</v>
          </cell>
          <cell r="K368" t="e">
            <v>#N/A</v>
          </cell>
          <cell r="L368" t="e">
            <v>#N/A</v>
          </cell>
          <cell r="M368" t="e">
            <v>#N/A</v>
          </cell>
          <cell r="N368" t="e">
            <v>#N/A</v>
          </cell>
          <cell r="O368" t="e">
            <v>#N/A</v>
          </cell>
        </row>
        <row r="369">
          <cell r="B369" t="str">
            <v>RWA_Credit_Counterparty</v>
          </cell>
          <cell r="D369">
            <v>3</v>
          </cell>
          <cell r="G369">
            <v>869705</v>
          </cell>
          <cell r="H369" t="e">
            <v>#N/A</v>
          </cell>
          <cell r="I369" t="e">
            <v>#N/A</v>
          </cell>
          <cell r="J369" t="e">
            <v>#N/A</v>
          </cell>
          <cell r="K369" t="e">
            <v>#N/A</v>
          </cell>
          <cell r="L369" t="e">
            <v>#N/A</v>
          </cell>
          <cell r="M369" t="e">
            <v>#N/A</v>
          </cell>
          <cell r="N369" t="e">
            <v>#N/A</v>
          </cell>
          <cell r="O369" t="e">
            <v>#N/A</v>
          </cell>
        </row>
        <row r="370">
          <cell r="B370" t="str">
            <v>RWA_Credit_Deriv</v>
          </cell>
          <cell r="D370">
            <v>3</v>
          </cell>
          <cell r="G370">
            <v>1942687</v>
          </cell>
          <cell r="H370" t="e">
            <v>#N/A</v>
          </cell>
          <cell r="I370" t="e">
            <v>#N/A</v>
          </cell>
          <cell r="J370" t="e">
            <v>#N/A</v>
          </cell>
          <cell r="K370" t="e">
            <v>#N/A</v>
          </cell>
          <cell r="L370" t="e">
            <v>#N/A</v>
          </cell>
          <cell r="M370" t="e">
            <v>#N/A</v>
          </cell>
          <cell r="N370" t="e">
            <v>#N/A</v>
          </cell>
          <cell r="O370" t="e">
            <v>#N/A</v>
          </cell>
        </row>
        <row r="371">
          <cell r="B371" t="str">
            <v>RWA_Credit_Off</v>
          </cell>
          <cell r="D371">
            <v>3</v>
          </cell>
          <cell r="G371">
            <v>65094522</v>
          </cell>
          <cell r="H371" t="e">
            <v>#N/A</v>
          </cell>
          <cell r="I371" t="e">
            <v>#N/A</v>
          </cell>
          <cell r="J371" t="e">
            <v>#N/A</v>
          </cell>
          <cell r="K371" t="e">
            <v>#N/A</v>
          </cell>
          <cell r="L371" t="e">
            <v>#N/A</v>
          </cell>
          <cell r="M371" t="e">
            <v>#N/A</v>
          </cell>
          <cell r="N371" t="e">
            <v>#N/A</v>
          </cell>
          <cell r="O371" t="e">
            <v>#N/A</v>
          </cell>
        </row>
        <row r="372">
          <cell r="B372" t="str">
            <v>RWA_Market_Risk</v>
          </cell>
          <cell r="D372">
            <v>2</v>
          </cell>
          <cell r="G372">
            <v>22558583</v>
          </cell>
          <cell r="H372">
            <v>22585658.25618298</v>
          </cell>
          <cell r="I372">
            <v>22585658.304689292</v>
          </cell>
          <cell r="J372">
            <v>22585658.353195608</v>
          </cell>
          <cell r="K372">
            <v>22585658.401701912</v>
          </cell>
          <cell r="L372">
            <v>22585658.450208217</v>
          </cell>
          <cell r="M372">
            <v>22585658.498714518</v>
          </cell>
          <cell r="N372">
            <v>22585658.54722083</v>
          </cell>
          <cell r="O372">
            <v>22585658.595727138</v>
          </cell>
        </row>
        <row r="373">
          <cell r="B373" t="str">
            <v>RWA_Op_Risk</v>
          </cell>
          <cell r="D373">
            <v>2</v>
          </cell>
          <cell r="E373" t="str">
            <v>RWA_Op_Risk_growth</v>
          </cell>
          <cell r="G373">
            <v>58628012.5</v>
          </cell>
          <cell r="H373">
            <v>58628012.5</v>
          </cell>
          <cell r="I373">
            <v>58628012.5</v>
          </cell>
          <cell r="J373">
            <v>58628012.5</v>
          </cell>
          <cell r="K373">
            <v>58628012.5</v>
          </cell>
          <cell r="L373">
            <v>58628012.5</v>
          </cell>
          <cell r="M373">
            <v>58628012.5</v>
          </cell>
          <cell r="N373">
            <v>58628012.5</v>
          </cell>
          <cell r="O373">
            <v>58628012.5</v>
          </cell>
        </row>
        <row r="374">
          <cell r="B374" t="str">
            <v>RWA_1</v>
          </cell>
          <cell r="D374">
            <v>1</v>
          </cell>
          <cell r="G374">
            <v>550031794.71292853</v>
          </cell>
          <cell r="H374" t="e">
            <v>#N/A</v>
          </cell>
          <cell r="I374" t="e">
            <v>#N/A</v>
          </cell>
          <cell r="J374" t="e">
            <v>#N/A</v>
          </cell>
          <cell r="K374" t="e">
            <v>#N/A</v>
          </cell>
          <cell r="L374" t="e">
            <v>#N/A</v>
          </cell>
          <cell r="M374" t="e">
            <v>#N/A</v>
          </cell>
          <cell r="N374" t="e">
            <v>#N/A</v>
          </cell>
          <cell r="O374" t="e">
            <v>#N/A</v>
          </cell>
        </row>
        <row r="375">
          <cell r="B375" t="str">
            <v>RWA_2</v>
          </cell>
          <cell r="D375">
            <v>1</v>
          </cell>
          <cell r="G375">
            <v>550031794.71292853</v>
          </cell>
          <cell r="H375" t="e">
            <v>#N/A</v>
          </cell>
          <cell r="I375" t="e">
            <v>#N/A</v>
          </cell>
          <cell r="J375" t="e">
            <v>#N/A</v>
          </cell>
          <cell r="K375" t="e">
            <v>#N/A</v>
          </cell>
          <cell r="L375" t="e">
            <v>#N/A</v>
          </cell>
          <cell r="M375" t="e">
            <v>#N/A</v>
          </cell>
          <cell r="N375" t="e">
            <v>#N/A</v>
          </cell>
          <cell r="O375" t="e">
            <v>#N/A</v>
          </cell>
        </row>
        <row r="376">
          <cell r="B376" t="str">
            <v>Capital_Adeq_Ratios</v>
          </cell>
        </row>
        <row r="377">
          <cell r="B377" t="str">
            <v>CAR_CBR</v>
          </cell>
        </row>
        <row r="378">
          <cell r="B378" t="str">
            <v>N1.0</v>
          </cell>
          <cell r="D378">
            <v>3</v>
          </cell>
          <cell r="G378">
            <v>0.14767</v>
          </cell>
          <cell r="H378" t="e">
            <v>#N/A</v>
          </cell>
          <cell r="I378" t="e">
            <v>#N/A</v>
          </cell>
          <cell r="J378" t="e">
            <v>#N/A</v>
          </cell>
          <cell r="K378" t="e">
            <v>#N/A</v>
          </cell>
          <cell r="L378" t="e">
            <v>#N/A</v>
          </cell>
          <cell r="M378" t="e">
            <v>#N/A</v>
          </cell>
          <cell r="N378" t="e">
            <v>#N/A</v>
          </cell>
          <cell r="O378" t="e">
            <v>#N/A</v>
          </cell>
        </row>
        <row r="379">
          <cell r="B379" t="str">
            <v>N1.1</v>
          </cell>
          <cell r="D379">
            <v>3</v>
          </cell>
          <cell r="G379">
            <v>9.6839999999999996E-2</v>
          </cell>
          <cell r="H379" t="e">
            <v>#N/A</v>
          </cell>
          <cell r="I379" t="e">
            <v>#N/A</v>
          </cell>
          <cell r="J379" t="e">
            <v>#N/A</v>
          </cell>
          <cell r="K379" t="e">
            <v>#N/A</v>
          </cell>
          <cell r="L379" t="e">
            <v>#N/A</v>
          </cell>
          <cell r="M379" t="e">
            <v>#N/A</v>
          </cell>
          <cell r="N379" t="e">
            <v>#N/A</v>
          </cell>
          <cell r="O379" t="e">
            <v>#N/A</v>
          </cell>
        </row>
        <row r="380">
          <cell r="B380" t="str">
            <v>N1.2</v>
          </cell>
          <cell r="D380">
            <v>3</v>
          </cell>
          <cell r="G380">
            <v>9.6839999999999996E-2</v>
          </cell>
          <cell r="H380" t="e">
            <v>#N/A</v>
          </cell>
          <cell r="I380" t="e">
            <v>#N/A</v>
          </cell>
          <cell r="J380" t="e">
            <v>#N/A</v>
          </cell>
          <cell r="K380" t="e">
            <v>#N/A</v>
          </cell>
          <cell r="L380" t="e">
            <v>#N/A</v>
          </cell>
          <cell r="M380" t="e">
            <v>#N/A</v>
          </cell>
          <cell r="N380" t="e">
            <v>#N/A</v>
          </cell>
          <cell r="O380" t="e">
            <v>#N/A</v>
          </cell>
        </row>
        <row r="381">
          <cell r="B381" t="str">
            <v>CAR_CBR_Group</v>
          </cell>
        </row>
        <row r="382">
          <cell r="B382" t="str">
            <v>N20.0</v>
          </cell>
          <cell r="D382">
            <v>3</v>
          </cell>
          <cell r="G382">
            <v>0.13</v>
          </cell>
          <cell r="H382" t="e">
            <v>#N/A</v>
          </cell>
          <cell r="I382" t="e">
            <v>#N/A</v>
          </cell>
          <cell r="J382" t="e">
            <v>#N/A</v>
          </cell>
          <cell r="K382" t="e">
            <v>#N/A</v>
          </cell>
          <cell r="L382" t="e">
            <v>#N/A</v>
          </cell>
          <cell r="M382" t="e">
            <v>#N/A</v>
          </cell>
          <cell r="N382" t="e">
            <v>#N/A</v>
          </cell>
          <cell r="O382" t="e">
            <v>#N/A</v>
          </cell>
        </row>
        <row r="383">
          <cell r="B383" t="str">
            <v>N20.1</v>
          </cell>
          <cell r="D383">
            <v>3</v>
          </cell>
          <cell r="G383">
            <v>0.09</v>
          </cell>
          <cell r="H383" t="e">
            <v>#N/A</v>
          </cell>
          <cell r="I383" t="e">
            <v>#N/A</v>
          </cell>
          <cell r="J383" t="e">
            <v>#N/A</v>
          </cell>
          <cell r="K383" t="e">
            <v>#N/A</v>
          </cell>
          <cell r="L383" t="e">
            <v>#N/A</v>
          </cell>
          <cell r="M383" t="e">
            <v>#N/A</v>
          </cell>
          <cell r="N383" t="e">
            <v>#N/A</v>
          </cell>
          <cell r="O383" t="e">
            <v>#N/A</v>
          </cell>
        </row>
        <row r="384">
          <cell r="B384" t="str">
            <v>N20.2</v>
          </cell>
          <cell r="D384">
            <v>3</v>
          </cell>
          <cell r="G384">
            <v>0.09</v>
          </cell>
          <cell r="H384" t="e">
            <v>#N/A</v>
          </cell>
          <cell r="I384" t="e">
            <v>#N/A</v>
          </cell>
          <cell r="J384" t="e">
            <v>#N/A</v>
          </cell>
          <cell r="K384" t="e">
            <v>#N/A</v>
          </cell>
          <cell r="L384" t="e">
            <v>#N/A</v>
          </cell>
          <cell r="M384" t="e">
            <v>#N/A</v>
          </cell>
          <cell r="N384" t="e">
            <v>#N/A</v>
          </cell>
          <cell r="O384" t="e">
            <v>#N/A</v>
          </cell>
        </row>
        <row r="385">
          <cell r="B385" t="str">
            <v>CAR_Econ</v>
          </cell>
        </row>
        <row r="386">
          <cell r="B386" t="str">
            <v>Capital_gap</v>
          </cell>
        </row>
        <row r="387">
          <cell r="B387" t="str">
            <v>Capital_deficit</v>
          </cell>
          <cell r="D387">
            <v>3.5</v>
          </cell>
          <cell r="H387" t="e">
            <v>#N/A</v>
          </cell>
          <cell r="I387" t="e">
            <v>#N/A</v>
          </cell>
          <cell r="J387" t="e">
            <v>#N/A</v>
          </cell>
          <cell r="K387" t="e">
            <v>#N/A</v>
          </cell>
          <cell r="L387" t="e">
            <v>#N/A</v>
          </cell>
          <cell r="M387" t="e">
            <v>#N/A</v>
          </cell>
          <cell r="N387" t="e">
            <v>#N/A</v>
          </cell>
          <cell r="O387" t="e">
            <v>#N/A</v>
          </cell>
        </row>
        <row r="388">
          <cell r="B388" t="str">
            <v>Capital_deficit_0</v>
          </cell>
          <cell r="D388">
            <v>4.5</v>
          </cell>
          <cell r="E388" t="str">
            <v>Capital_N1.0</v>
          </cell>
          <cell r="H388" t="e">
            <v>#N/A</v>
          </cell>
          <cell r="I388" t="e">
            <v>#N/A</v>
          </cell>
          <cell r="J388" t="e">
            <v>#N/A</v>
          </cell>
          <cell r="K388" t="e">
            <v>#N/A</v>
          </cell>
          <cell r="L388" t="e">
            <v>#N/A</v>
          </cell>
          <cell r="M388" t="e">
            <v>#N/A</v>
          </cell>
          <cell r="N388" t="e">
            <v>#N/A</v>
          </cell>
          <cell r="O388" t="e">
            <v>#N/A</v>
          </cell>
        </row>
        <row r="389">
          <cell r="B389" t="str">
            <v>Capital_deficit_1</v>
          </cell>
          <cell r="D389">
            <v>4.5</v>
          </cell>
          <cell r="E389" t="str">
            <v>Capital_N1.1</v>
          </cell>
          <cell r="H389" t="e">
            <v>#N/A</v>
          </cell>
          <cell r="I389" t="e">
            <v>#N/A</v>
          </cell>
          <cell r="J389" t="e">
            <v>#N/A</v>
          </cell>
          <cell r="K389" t="e">
            <v>#N/A</v>
          </cell>
          <cell r="L389" t="e">
            <v>#N/A</v>
          </cell>
          <cell r="M389" t="e">
            <v>#N/A</v>
          </cell>
          <cell r="N389" t="e">
            <v>#N/A</v>
          </cell>
          <cell r="O389" t="e">
            <v>#N/A</v>
          </cell>
        </row>
        <row r="390">
          <cell r="B390" t="str">
            <v>Capital_deficit_2</v>
          </cell>
          <cell r="D390">
            <v>4.5</v>
          </cell>
          <cell r="E390" t="str">
            <v>Capital_N1.2</v>
          </cell>
          <cell r="H390" t="e">
            <v>#N/A</v>
          </cell>
          <cell r="I390" t="e">
            <v>#N/A</v>
          </cell>
          <cell r="J390" t="e">
            <v>#N/A</v>
          </cell>
          <cell r="K390" t="e">
            <v>#N/A</v>
          </cell>
          <cell r="L390" t="e">
            <v>#N/A</v>
          </cell>
          <cell r="M390" t="e">
            <v>#N/A</v>
          </cell>
          <cell r="N390" t="e">
            <v>#N/A</v>
          </cell>
          <cell r="O390" t="e">
            <v>#N/A</v>
          </cell>
        </row>
        <row r="391">
          <cell r="B391" t="str">
            <v>Buffer_deficit</v>
          </cell>
          <cell r="D391">
            <v>3.5</v>
          </cell>
          <cell r="H391" t="e">
            <v>#N/A</v>
          </cell>
          <cell r="I391" t="e">
            <v>#N/A</v>
          </cell>
          <cell r="J391" t="e">
            <v>#N/A</v>
          </cell>
          <cell r="K391" t="e">
            <v>#N/A</v>
          </cell>
          <cell r="L391" t="e">
            <v>#N/A</v>
          </cell>
          <cell r="M391" t="e">
            <v>#N/A</v>
          </cell>
          <cell r="N391" t="e">
            <v>#N/A</v>
          </cell>
          <cell r="O391" t="e">
            <v>#N/A</v>
          </cell>
        </row>
        <row r="392">
          <cell r="B392" t="str">
            <v>Buffer_deficit_0</v>
          </cell>
          <cell r="D392">
            <v>4.5</v>
          </cell>
          <cell r="E392" t="str">
            <v>Non_SI_Capital_N1.0_buffet</v>
          </cell>
          <cell r="F392" t="str">
            <v>Non_SI_Capital_N1.0+buffet_pp</v>
          </cell>
          <cell r="G392">
            <v>0</v>
          </cell>
          <cell r="H392" t="e">
            <v>#N/A</v>
          </cell>
          <cell r="I392" t="e">
            <v>#N/A</v>
          </cell>
          <cell r="J392" t="e">
            <v>#N/A</v>
          </cell>
          <cell r="K392" t="e">
            <v>#N/A</v>
          </cell>
          <cell r="L392" t="e">
            <v>#N/A</v>
          </cell>
          <cell r="M392" t="e">
            <v>#N/A</v>
          </cell>
          <cell r="N392" t="e">
            <v>#N/A</v>
          </cell>
          <cell r="O392" t="e">
            <v>#N/A</v>
          </cell>
        </row>
        <row r="393">
          <cell r="B393" t="str">
            <v>Buffer_deficit_1</v>
          </cell>
          <cell r="D393">
            <v>4.5</v>
          </cell>
          <cell r="E393" t="str">
            <v>Non_SI_Capital_N1.1_buffet</v>
          </cell>
          <cell r="F393" t="str">
            <v>Non_SI_Capital_N1.1+buffet_pp</v>
          </cell>
          <cell r="G393">
            <v>0</v>
          </cell>
          <cell r="H393" t="e">
            <v>#N/A</v>
          </cell>
          <cell r="I393" t="e">
            <v>#N/A</v>
          </cell>
          <cell r="J393" t="e">
            <v>#N/A</v>
          </cell>
          <cell r="K393" t="e">
            <v>#N/A</v>
          </cell>
          <cell r="L393" t="e">
            <v>#N/A</v>
          </cell>
          <cell r="M393" t="e">
            <v>#N/A</v>
          </cell>
          <cell r="N393" t="e">
            <v>#N/A</v>
          </cell>
          <cell r="O393" t="e">
            <v>#N/A</v>
          </cell>
        </row>
        <row r="394">
          <cell r="B394" t="str">
            <v>Buffer_deficit_2</v>
          </cell>
          <cell r="D394">
            <v>4.5</v>
          </cell>
          <cell r="E394" t="str">
            <v>Non_SI_Capital_N1.2_buffet</v>
          </cell>
          <cell r="F394" t="str">
            <v>Non_SI_Capital_N1.2+buffet_pp</v>
          </cell>
          <cell r="G394">
            <v>0</v>
          </cell>
          <cell r="H394" t="e">
            <v>#N/A</v>
          </cell>
          <cell r="I394" t="e">
            <v>#N/A</v>
          </cell>
          <cell r="J394" t="e">
            <v>#N/A</v>
          </cell>
          <cell r="K394" t="e">
            <v>#N/A</v>
          </cell>
          <cell r="L394" t="e">
            <v>#N/A</v>
          </cell>
          <cell r="M394" t="e">
            <v>#N/A</v>
          </cell>
          <cell r="N394" t="e">
            <v>#N/A</v>
          </cell>
          <cell r="O394" t="e">
            <v>#N/A</v>
          </cell>
        </row>
        <row r="395">
          <cell r="B395" t="str">
            <v>Buffer_excess</v>
          </cell>
          <cell r="D395">
            <v>3.5</v>
          </cell>
          <cell r="H395" t="e">
            <v>#N/A</v>
          </cell>
          <cell r="I395" t="e">
            <v>#N/A</v>
          </cell>
          <cell r="J395" t="e">
            <v>#N/A</v>
          </cell>
          <cell r="K395" t="e">
            <v>#N/A</v>
          </cell>
          <cell r="L395" t="e">
            <v>#N/A</v>
          </cell>
          <cell r="M395" t="e">
            <v>#N/A</v>
          </cell>
          <cell r="N395" t="e">
            <v>#N/A</v>
          </cell>
          <cell r="O395" t="e">
            <v>#N/A</v>
          </cell>
        </row>
        <row r="396">
          <cell r="B396" t="str">
            <v>Buffer_excess_0</v>
          </cell>
          <cell r="D396">
            <v>4.5</v>
          </cell>
          <cell r="E396" t="str">
            <v>Non_SI_Capital_N1.0+buffet</v>
          </cell>
          <cell r="F396" t="str">
            <v>Non_SI_Capital_N1.0+buffet_pp</v>
          </cell>
          <cell r="H396" t="e">
            <v>#N/A</v>
          </cell>
          <cell r="I396" t="e">
            <v>#N/A</v>
          </cell>
          <cell r="J396" t="e">
            <v>#N/A</v>
          </cell>
          <cell r="K396" t="e">
            <v>#N/A</v>
          </cell>
          <cell r="L396" t="e">
            <v>#N/A</v>
          </cell>
          <cell r="M396" t="e">
            <v>#N/A</v>
          </cell>
          <cell r="N396" t="e">
            <v>#N/A</v>
          </cell>
          <cell r="O396" t="e">
            <v>#N/A</v>
          </cell>
        </row>
        <row r="397">
          <cell r="B397" t="str">
            <v>Buffer_excess_1</v>
          </cell>
          <cell r="D397">
            <v>4.5</v>
          </cell>
          <cell r="E397" t="str">
            <v>Non_SI_Capital_N1.1+buffet</v>
          </cell>
          <cell r="F397" t="str">
            <v>Non_SI_Capital_N1.1+buffet_pp</v>
          </cell>
          <cell r="H397" t="e">
            <v>#N/A</v>
          </cell>
          <cell r="I397" t="e">
            <v>#N/A</v>
          </cell>
          <cell r="J397" t="e">
            <v>#N/A</v>
          </cell>
          <cell r="K397" t="e">
            <v>#N/A</v>
          </cell>
          <cell r="L397" t="e">
            <v>#N/A</v>
          </cell>
          <cell r="M397" t="e">
            <v>#N/A</v>
          </cell>
          <cell r="N397" t="e">
            <v>#N/A</v>
          </cell>
          <cell r="O397" t="e">
            <v>#N/A</v>
          </cell>
        </row>
        <row r="398">
          <cell r="B398" t="str">
            <v>Buffer_excess_2</v>
          </cell>
          <cell r="D398">
            <v>4.5</v>
          </cell>
          <cell r="E398" t="str">
            <v>Non_SI_Capital_N1.2+buffet</v>
          </cell>
          <cell r="F398" t="str">
            <v>Non_SI_Capital_N1.2+buffet_pp</v>
          </cell>
          <cell r="H398" t="e">
            <v>#N/A</v>
          </cell>
          <cell r="I398" t="e">
            <v>#N/A</v>
          </cell>
          <cell r="J398" t="e">
            <v>#N/A</v>
          </cell>
          <cell r="K398" t="e">
            <v>#N/A</v>
          </cell>
          <cell r="L398" t="e">
            <v>#N/A</v>
          </cell>
          <cell r="M398" t="e">
            <v>#N/A</v>
          </cell>
          <cell r="N398" t="e">
            <v>#N/A</v>
          </cell>
          <cell r="O398" t="e">
            <v>#N/A</v>
          </cell>
        </row>
        <row r="399">
          <cell r="B399" t="str">
            <v>Dividends</v>
          </cell>
          <cell r="D399">
            <v>1.5</v>
          </cell>
          <cell r="E399" t="str">
            <v>Divid_max_rate</v>
          </cell>
          <cell r="H399">
            <v>0</v>
          </cell>
          <cell r="I399" t="e">
            <v>#N/A</v>
          </cell>
          <cell r="J399">
            <v>0</v>
          </cell>
          <cell r="K399">
            <v>0</v>
          </cell>
          <cell r="L399">
            <v>0</v>
          </cell>
          <cell r="M399" t="e">
            <v>#N/A</v>
          </cell>
          <cell r="N399">
            <v>0</v>
          </cell>
          <cell r="O399">
            <v>0</v>
          </cell>
        </row>
        <row r="400">
          <cell r="B400" t="str">
            <v>Dividends_oblig</v>
          </cell>
          <cell r="D400">
            <v>1.5</v>
          </cell>
          <cell r="E400" t="str">
            <v>Divid_min_rate</v>
          </cell>
          <cell r="H400">
            <v>0</v>
          </cell>
          <cell r="I400" t="e">
            <v>#N/A</v>
          </cell>
          <cell r="J400">
            <v>0</v>
          </cell>
          <cell r="K400">
            <v>0</v>
          </cell>
          <cell r="L400">
            <v>0</v>
          </cell>
          <cell r="M400" t="e">
            <v>#N/A</v>
          </cell>
          <cell r="N400">
            <v>0</v>
          </cell>
          <cell r="O400">
            <v>0</v>
          </cell>
        </row>
      </sheetData>
      <sheetData sheetId="5"/>
      <sheetData sheetId="6"/>
      <sheetData sheetId="7"/>
      <sheetData sheetId="8">
        <row r="2">
          <cell r="B2" t="str">
            <v>На балансе</v>
          </cell>
          <cell r="G2" t="str">
            <v>В том числе в РЕПО</v>
          </cell>
        </row>
        <row r="3">
          <cell r="C3" t="str">
            <v>Рубли</v>
          </cell>
          <cell r="E3" t="str">
            <v>Валюта</v>
          </cell>
          <cell r="G3" t="str">
            <v>Рубли</v>
          </cell>
          <cell r="I3" t="str">
            <v>Валюта</v>
          </cell>
        </row>
        <row r="4">
          <cell r="B4" t="str">
            <v>Bonds_FVPL_gov_rub</v>
          </cell>
          <cell r="C4">
            <v>42503611.036569998</v>
          </cell>
          <cell r="D4" t="str">
            <v>Bonds_FVPL_gov_cur</v>
          </cell>
          <cell r="E4">
            <v>19559261.918551199</v>
          </cell>
          <cell r="F4" t="str">
            <v>Bonds_FVPL_gov_repo_rub</v>
          </cell>
          <cell r="G4">
            <v>5650441.7818299998</v>
          </cell>
          <cell r="H4" t="str">
            <v>Bonds_FVPL_gov_repo_cur</v>
          </cell>
          <cell r="I4">
            <v>0</v>
          </cell>
        </row>
        <row r="5">
          <cell r="B5" t="str">
            <v>Bonds_FVPL_corp_rub</v>
          </cell>
          <cell r="C5">
            <v>25028798.877589997</v>
          </cell>
          <cell r="D5" t="str">
            <v>Bonds_FVPL_corp_cur</v>
          </cell>
          <cell r="E5">
            <v>18392925.351745568</v>
          </cell>
          <cell r="F5" t="str">
            <v>Bonds_FVPL_corp_repo_rub</v>
          </cell>
          <cell r="G5">
            <v>10425671.162530001</v>
          </cell>
          <cell r="H5" t="str">
            <v>Bonds_FVPL_corp_repo_cur</v>
          </cell>
          <cell r="I5">
            <v>3443416.4335314231</v>
          </cell>
        </row>
        <row r="6">
          <cell r="B6" t="str">
            <v>Bonds_FVPL_foreign_rub</v>
          </cell>
          <cell r="C6">
            <v>413198.85904999997</v>
          </cell>
          <cell r="D6" t="str">
            <v>Bonds_FVPL_foreign_cur</v>
          </cell>
          <cell r="E6">
            <v>188649.805134375</v>
          </cell>
          <cell r="F6" t="str">
            <v>Bonds_FVPL_foreign_repo_rub</v>
          </cell>
          <cell r="G6">
            <v>413198.85904999997</v>
          </cell>
          <cell r="H6" t="str">
            <v>Bonds_FVPL_foreign_repo_cur</v>
          </cell>
          <cell r="I6">
            <v>0</v>
          </cell>
        </row>
        <row r="7">
          <cell r="B7" t="str">
            <v>Bonds_FVOCI_gov_rub</v>
          </cell>
          <cell r="C7">
            <v>78898473.689877674</v>
          </cell>
          <cell r="D7" t="str">
            <v>Bonds_FVOCI_gov_cur</v>
          </cell>
          <cell r="E7">
            <v>6541379.2288372358</v>
          </cell>
          <cell r="F7" t="str">
            <v>Bonds_FVOCI_gov_repo_rub</v>
          </cell>
          <cell r="G7">
            <v>32904896.513282802</v>
          </cell>
          <cell r="H7" t="str">
            <v>Bonds_FVOCI_gov_repo_cur</v>
          </cell>
          <cell r="I7">
            <v>0</v>
          </cell>
        </row>
        <row r="8">
          <cell r="B8" t="str">
            <v>Bonds_FVOCI_corp_rub</v>
          </cell>
          <cell r="C8">
            <v>86540188.003402919</v>
          </cell>
          <cell r="D8" t="str">
            <v>Bonds_FVOCI_corp_cur</v>
          </cell>
          <cell r="E8">
            <v>43181428.772065796</v>
          </cell>
          <cell r="F8" t="str">
            <v>Bonds_FVOCI_corp_repo_rub</v>
          </cell>
          <cell r="G8">
            <v>39216918.636023603</v>
          </cell>
          <cell r="H8" t="str">
            <v>Bonds_FVOCI_corp_repo_cur</v>
          </cell>
          <cell r="I8">
            <v>0</v>
          </cell>
        </row>
        <row r="9">
          <cell r="B9" t="str">
            <v>Bonds_FVOCI_foreign_rub</v>
          </cell>
          <cell r="C9">
            <v>4491324.2199211</v>
          </cell>
          <cell r="D9" t="str">
            <v>Bonds_FVOCI_foreign_cur</v>
          </cell>
          <cell r="E9">
            <v>1810163.866515738</v>
          </cell>
          <cell r="F9" t="str">
            <v>Bonds_FVOCI_foreign_repo_rub</v>
          </cell>
          <cell r="G9">
            <v>0</v>
          </cell>
          <cell r="H9" t="str">
            <v>Bonds_FVOCI_foreign_repo_cur</v>
          </cell>
          <cell r="I9">
            <v>0</v>
          </cell>
        </row>
        <row r="10">
          <cell r="B10" t="str">
            <v>Bonds_FVOCI_prov_rub</v>
          </cell>
          <cell r="C10">
            <v>137680.611</v>
          </cell>
          <cell r="D10" t="str">
            <v>Bonds_FVOCI_prov_cur</v>
          </cell>
          <cell r="E10">
            <v>5104.67</v>
          </cell>
        </row>
        <row r="11">
          <cell r="B11" t="str">
            <v>Bonds_AMC_gov_rub</v>
          </cell>
          <cell r="C11">
            <v>37453695.529282309</v>
          </cell>
          <cell r="D11" t="str">
            <v>Bonds_AMC_gov_cur</v>
          </cell>
          <cell r="E11">
            <v>479282.91140057915</v>
          </cell>
          <cell r="F11" t="str">
            <v>Bonds_AMC_gov_repo_rub</v>
          </cell>
          <cell r="G11">
            <v>14533793.2674498</v>
          </cell>
          <cell r="H11" t="str">
            <v>Bonds_AMC_gov_repo_cur</v>
          </cell>
          <cell r="I11">
            <v>0</v>
          </cell>
        </row>
        <row r="12">
          <cell r="B12" t="str">
            <v>Bonds_AMC_corp_rub</v>
          </cell>
          <cell r="C12">
            <v>234894628.15583488</v>
          </cell>
          <cell r="D12" t="str">
            <v>Bonds_AMC_corp_cur</v>
          </cell>
          <cell r="E12">
            <v>33690751.107500613</v>
          </cell>
          <cell r="F12" t="str">
            <v>Bonds_AMC_corp_repo_rub</v>
          </cell>
          <cell r="G12">
            <v>64997593.486889906</v>
          </cell>
          <cell r="H12" t="str">
            <v>Bonds_AMC_corp_repo_cur</v>
          </cell>
          <cell r="I12">
            <v>25472328.109753858</v>
          </cell>
        </row>
        <row r="13">
          <cell r="B13" t="str">
            <v>Bonds_AMC_foreign_rub</v>
          </cell>
          <cell r="C13">
            <v>2595273.88491</v>
          </cell>
          <cell r="D13" t="str">
            <v>Bonds_AMC_foreign_cur</v>
          </cell>
          <cell r="E13">
            <v>1344792.8800664691</v>
          </cell>
          <cell r="F13" t="str">
            <v>Bonds_AMC_foreign_repo_rub</v>
          </cell>
          <cell r="G13">
            <v>645872.13280000002</v>
          </cell>
          <cell r="H13" t="str">
            <v>Bonds_AMC_foreign_repo_cur</v>
          </cell>
          <cell r="I13">
            <v>0</v>
          </cell>
        </row>
        <row r="14">
          <cell r="B14" t="str">
            <v>Bonds_AMC_prov_rub</v>
          </cell>
          <cell r="C14">
            <v>2300366.8682000004</v>
          </cell>
          <cell r="D14" t="str">
            <v>Bonds_AMC_prov_cur</v>
          </cell>
          <cell r="E14">
            <v>407828.93890000001</v>
          </cell>
        </row>
        <row r="15">
          <cell r="B15" t="str">
            <v>Equity_shares_rub</v>
          </cell>
          <cell r="C15">
            <v>38836913.103200004</v>
          </cell>
          <cell r="D15" t="str">
            <v>Equity_shares_cur</v>
          </cell>
          <cell r="E15">
            <v>1951347.2638000001</v>
          </cell>
          <cell r="F15" t="str">
            <v>Equity_shares_repo_rub</v>
          </cell>
          <cell r="G15">
            <v>32078.75</v>
          </cell>
          <cell r="H15" t="str">
            <v>Equity_shares_repo_cur</v>
          </cell>
          <cell r="I15">
            <v>0</v>
          </cell>
        </row>
        <row r="16">
          <cell r="B16" t="str">
            <v>Equity_units_rub</v>
          </cell>
          <cell r="C16">
            <v>91884826.205900013</v>
          </cell>
          <cell r="D16" t="str">
            <v>Equity_units_cur</v>
          </cell>
          <cell r="E16">
            <v>0</v>
          </cell>
          <cell r="F16" t="str">
            <v>Equity_units_repo_rub</v>
          </cell>
          <cell r="G16">
            <v>0</v>
          </cell>
          <cell r="H16" t="str">
            <v>Equity_units_repo_cur</v>
          </cell>
          <cell r="I16">
            <v>0</v>
          </cell>
        </row>
        <row r="17">
          <cell r="B17" t="str">
            <v>Equity_prov_rub</v>
          </cell>
          <cell r="C17">
            <v>6877814.1284999996</v>
          </cell>
          <cell r="D17" t="str">
            <v>Equity_prov_cur</v>
          </cell>
          <cell r="E17">
            <v>0</v>
          </cell>
        </row>
        <row r="18">
          <cell r="B18" t="str">
            <v>Equity_prov_units_rub</v>
          </cell>
          <cell r="C18">
            <v>2846241.6603000001</v>
          </cell>
          <cell r="D18" t="str">
            <v>Equity_prov_units_cur</v>
          </cell>
          <cell r="E18">
            <v>0</v>
          </cell>
        </row>
        <row r="20">
          <cell r="B20" t="str">
            <v>Bonds_AMC_gov_rub_505</v>
          </cell>
          <cell r="C20">
            <v>0</v>
          </cell>
          <cell r="D20" t="str">
            <v>Bonds_AMC_gov_cur_505</v>
          </cell>
          <cell r="E20">
            <v>0</v>
          </cell>
        </row>
        <row r="21">
          <cell r="B21" t="str">
            <v>Bonds_AMC_corp_rub_505</v>
          </cell>
          <cell r="C21">
            <v>0</v>
          </cell>
          <cell r="D21" t="str">
            <v>Bonds_AMC_corp_cur_505</v>
          </cell>
          <cell r="E21">
            <v>2154073.7739585005</v>
          </cell>
        </row>
        <row r="22">
          <cell r="B22" t="str">
            <v>Bonds_AMC_foreign_rub_505</v>
          </cell>
          <cell r="C22">
            <v>0</v>
          </cell>
          <cell r="D22" t="str">
            <v>Bonds_AMC_foreign_cur_505</v>
          </cell>
          <cell r="E22">
            <v>0</v>
          </cell>
        </row>
        <row r="23">
          <cell r="B23" t="str">
            <v>Bonds_AMC_gov_prov_rub_505</v>
          </cell>
          <cell r="C23">
            <v>0</v>
          </cell>
          <cell r="D23" t="str">
            <v>Bonds_AMC_gov_prov_cur_505</v>
          </cell>
          <cell r="E23">
            <v>0</v>
          </cell>
        </row>
        <row r="24">
          <cell r="B24" t="str">
            <v>Bonds_AMC_corp_prov_rub_505</v>
          </cell>
          <cell r="C24">
            <v>0</v>
          </cell>
          <cell r="D24" t="str">
            <v>Bonds_AMC_corp_prov_cur_505</v>
          </cell>
          <cell r="E24">
            <v>2172562.2757000001</v>
          </cell>
        </row>
        <row r="25">
          <cell r="B25" t="str">
            <v>Bonds_AMC_foreign_prov_rub_505</v>
          </cell>
          <cell r="C25">
            <v>0</v>
          </cell>
          <cell r="D25" t="str">
            <v>Bonds_AMC_foreign_prov_cur_505</v>
          </cell>
          <cell r="E25">
            <v>0</v>
          </cell>
        </row>
        <row r="27">
          <cell r="B27" t="str">
            <v>T1</v>
          </cell>
          <cell r="C27" t="str">
            <v>T2</v>
          </cell>
          <cell r="D27" t="str">
            <v>T3</v>
          </cell>
          <cell r="E27" t="str">
            <v>T4</v>
          </cell>
          <cell r="F27" t="str">
            <v>T5</v>
          </cell>
          <cell r="G27" t="str">
            <v>T6</v>
          </cell>
          <cell r="H27" t="str">
            <v>T7</v>
          </cell>
          <cell r="I27" t="str">
            <v>T8</v>
          </cell>
        </row>
        <row r="28">
          <cell r="B28">
            <v>0.98462604246438123</v>
          </cell>
          <cell r="C28">
            <v>1</v>
          </cell>
          <cell r="D28">
            <v>1</v>
          </cell>
          <cell r="E28">
            <v>1</v>
          </cell>
          <cell r="F28">
            <v>1</v>
          </cell>
          <cell r="G28">
            <v>1</v>
          </cell>
          <cell r="H28">
            <v>1</v>
          </cell>
          <cell r="I28">
            <v>1</v>
          </cell>
        </row>
        <row r="29">
          <cell r="B29">
            <v>6.3628752480680367E-2</v>
          </cell>
          <cell r="C29">
            <v>6.3628752480680367E-2</v>
          </cell>
          <cell r="D29">
            <v>6.3628752480680367E-2</v>
          </cell>
          <cell r="E29">
            <v>6.3628752480680367E-2</v>
          </cell>
          <cell r="F29">
            <v>6.3628752480680367E-2</v>
          </cell>
          <cell r="G29">
            <v>6.3628752480680367E-2</v>
          </cell>
          <cell r="H29">
            <v>6.3628752480680367E-2</v>
          </cell>
          <cell r="I29">
            <v>6.3628752480680367E-2</v>
          </cell>
        </row>
        <row r="30">
          <cell r="B30">
            <v>1.0383268364116851</v>
          </cell>
          <cell r="C30">
            <v>1</v>
          </cell>
          <cell r="D30">
            <v>1</v>
          </cell>
          <cell r="E30">
            <v>1</v>
          </cell>
          <cell r="F30">
            <v>1</v>
          </cell>
          <cell r="G30">
            <v>1</v>
          </cell>
          <cell r="H30">
            <v>1</v>
          </cell>
          <cell r="I30">
            <v>1</v>
          </cell>
        </row>
        <row r="31">
          <cell r="B31">
            <v>5.232249482760204E-2</v>
          </cell>
          <cell r="C31">
            <v>5.232249482760204E-2</v>
          </cell>
          <cell r="D31">
            <v>5.232249482760204E-2</v>
          </cell>
          <cell r="E31">
            <v>5.232249482760204E-2</v>
          </cell>
          <cell r="F31">
            <v>5.232249482760204E-2</v>
          </cell>
          <cell r="G31">
            <v>5.232249482760204E-2</v>
          </cell>
          <cell r="H31">
            <v>5.232249482760204E-2</v>
          </cell>
          <cell r="I31">
            <v>5.232249482760204E-2</v>
          </cell>
        </row>
        <row r="32">
          <cell r="B32">
            <v>0.93930551443215093</v>
          </cell>
          <cell r="C32">
            <v>1</v>
          </cell>
          <cell r="D32">
            <v>1</v>
          </cell>
          <cell r="E32">
            <v>1</v>
          </cell>
          <cell r="F32">
            <v>1</v>
          </cell>
          <cell r="G32">
            <v>1</v>
          </cell>
          <cell r="H32">
            <v>1</v>
          </cell>
          <cell r="I32">
            <v>1</v>
          </cell>
        </row>
        <row r="33">
          <cell r="B33">
            <v>9.9589428201094468E-2</v>
          </cell>
          <cell r="C33">
            <v>9.9589428201094468E-2</v>
          </cell>
          <cell r="D33">
            <v>9.9589428201094468E-2</v>
          </cell>
          <cell r="E33">
            <v>9.9589428201094468E-2</v>
          </cell>
          <cell r="F33">
            <v>9.9589428201094468E-2</v>
          </cell>
          <cell r="G33">
            <v>9.9589428201094468E-2</v>
          </cell>
          <cell r="H33">
            <v>9.9589428201094468E-2</v>
          </cell>
          <cell r="I33">
            <v>9.9589428201094468E-2</v>
          </cell>
        </row>
        <row r="34">
          <cell r="B34">
            <v>0.97487494627549498</v>
          </cell>
          <cell r="C34">
            <v>1</v>
          </cell>
          <cell r="D34">
            <v>1</v>
          </cell>
          <cell r="E34">
            <v>1</v>
          </cell>
          <cell r="F34">
            <v>1</v>
          </cell>
          <cell r="G34">
            <v>1</v>
          </cell>
          <cell r="H34">
            <v>1</v>
          </cell>
          <cell r="I34">
            <v>1</v>
          </cell>
        </row>
        <row r="35">
          <cell r="B35">
            <v>6.0804346446004624E-2</v>
          </cell>
          <cell r="C35">
            <v>6.0804346446004624E-2</v>
          </cell>
          <cell r="D35">
            <v>6.0804346446004624E-2</v>
          </cell>
          <cell r="E35">
            <v>6.0804346446004624E-2</v>
          </cell>
          <cell r="F35">
            <v>6.0804346446004624E-2</v>
          </cell>
          <cell r="G35">
            <v>6.0804346446004624E-2</v>
          </cell>
          <cell r="H35">
            <v>6.0804346446004624E-2</v>
          </cell>
          <cell r="I35">
            <v>6.0804346446004624E-2</v>
          </cell>
        </row>
        <row r="36">
          <cell r="B36">
            <v>0.98023356568613984</v>
          </cell>
          <cell r="C36">
            <v>1</v>
          </cell>
          <cell r="D36">
            <v>1</v>
          </cell>
          <cell r="E36">
            <v>1</v>
          </cell>
          <cell r="F36">
            <v>1</v>
          </cell>
          <cell r="G36">
            <v>1</v>
          </cell>
          <cell r="H36">
            <v>1</v>
          </cell>
          <cell r="I36">
            <v>1</v>
          </cell>
        </row>
        <row r="37">
          <cell r="B37">
            <v>8.3684386784541223E-2</v>
          </cell>
          <cell r="C37">
            <v>8.3684386784541223E-2</v>
          </cell>
          <cell r="D37">
            <v>8.3684386784541223E-2</v>
          </cell>
          <cell r="E37">
            <v>8.3684386784541223E-2</v>
          </cell>
          <cell r="F37">
            <v>8.3684386784541223E-2</v>
          </cell>
          <cell r="G37">
            <v>8.3684386784541223E-2</v>
          </cell>
          <cell r="H37">
            <v>8.3684386784541223E-2</v>
          </cell>
          <cell r="I37">
            <v>8.3684386784541223E-2</v>
          </cell>
        </row>
        <row r="38">
          <cell r="B38">
            <v>0.97939795512681571</v>
          </cell>
          <cell r="C38">
            <v>1</v>
          </cell>
          <cell r="D38">
            <v>1</v>
          </cell>
          <cell r="E38">
            <v>1</v>
          </cell>
          <cell r="F38">
            <v>1</v>
          </cell>
          <cell r="G38">
            <v>1</v>
          </cell>
          <cell r="H38">
            <v>1</v>
          </cell>
          <cell r="I38">
            <v>1</v>
          </cell>
        </row>
        <row r="39">
          <cell r="B39">
            <v>6.7655294080932155E-2</v>
          </cell>
          <cell r="C39">
            <v>6.7655294080932155E-2</v>
          </cell>
          <cell r="D39">
            <v>6.7655294080932155E-2</v>
          </cell>
          <cell r="E39">
            <v>6.7655294080932155E-2</v>
          </cell>
          <cell r="F39">
            <v>6.7655294080932155E-2</v>
          </cell>
          <cell r="G39">
            <v>6.7655294080932155E-2</v>
          </cell>
          <cell r="H39">
            <v>6.7655294080932155E-2</v>
          </cell>
          <cell r="I39">
            <v>6.7655294080932155E-2</v>
          </cell>
        </row>
        <row r="40">
          <cell r="B40">
            <v>0.97560497218549824</v>
          </cell>
          <cell r="C40">
            <v>1</v>
          </cell>
          <cell r="D40">
            <v>1</v>
          </cell>
          <cell r="E40">
            <v>1</v>
          </cell>
          <cell r="F40">
            <v>1</v>
          </cell>
          <cell r="G40">
            <v>1</v>
          </cell>
          <cell r="H40">
            <v>1</v>
          </cell>
          <cell r="I40">
            <v>1</v>
          </cell>
        </row>
        <row r="41">
          <cell r="B41">
            <v>7.3942255788829792E-2</v>
          </cell>
          <cell r="C41">
            <v>7.3942255788829792E-2</v>
          </cell>
          <cell r="D41">
            <v>7.3942255788829792E-2</v>
          </cell>
          <cell r="E41">
            <v>7.3942255788829792E-2</v>
          </cell>
          <cell r="F41">
            <v>7.3942255788829792E-2</v>
          </cell>
          <cell r="G41">
            <v>7.3942255788829792E-2</v>
          </cell>
          <cell r="H41">
            <v>7.3942255788829792E-2</v>
          </cell>
          <cell r="I41">
            <v>7.3942255788829792E-2</v>
          </cell>
        </row>
        <row r="42">
          <cell r="B42">
            <v>1.0150810291372783</v>
          </cell>
          <cell r="C42">
            <v>1</v>
          </cell>
          <cell r="D42">
            <v>1</v>
          </cell>
          <cell r="E42">
            <v>1</v>
          </cell>
          <cell r="F42">
            <v>1</v>
          </cell>
          <cell r="G42">
            <v>1</v>
          </cell>
          <cell r="H42">
            <v>1</v>
          </cell>
          <cell r="I42">
            <v>1</v>
          </cell>
        </row>
        <row r="43">
          <cell r="B43">
            <v>4.7489476069876899E-2</v>
          </cell>
          <cell r="C43">
            <v>4.7489476069876899E-2</v>
          </cell>
          <cell r="D43">
            <v>4.7489476069876899E-2</v>
          </cell>
          <cell r="E43">
            <v>4.7489476069876899E-2</v>
          </cell>
          <cell r="F43">
            <v>4.7489476069876899E-2</v>
          </cell>
          <cell r="G43">
            <v>4.7489476069876899E-2</v>
          </cell>
          <cell r="H43">
            <v>4.7489476069876899E-2</v>
          </cell>
          <cell r="I43">
            <v>4.7489476069876899E-2</v>
          </cell>
        </row>
        <row r="44">
          <cell r="B44">
            <v>0.85623475752019107</v>
          </cell>
          <cell r="C44">
            <v>1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  <cell r="I44">
            <v>1</v>
          </cell>
        </row>
        <row r="45">
          <cell r="B45">
            <v>9.9868378831509633E-2</v>
          </cell>
          <cell r="C45">
            <v>9.9868378831509633E-2</v>
          </cell>
          <cell r="D45">
            <v>9.9868378831509633E-2</v>
          </cell>
          <cell r="E45">
            <v>9.9868378831509633E-2</v>
          </cell>
          <cell r="F45">
            <v>9.9868378831509633E-2</v>
          </cell>
          <cell r="G45">
            <v>9.9868378831509633E-2</v>
          </cell>
          <cell r="H45">
            <v>9.9868378831509633E-2</v>
          </cell>
          <cell r="I45">
            <v>9.9868378831509633E-2</v>
          </cell>
        </row>
        <row r="46">
          <cell r="B46">
            <v>0.98266518127270031</v>
          </cell>
          <cell r="C46">
            <v>1</v>
          </cell>
          <cell r="D46">
            <v>1</v>
          </cell>
          <cell r="E46">
            <v>1</v>
          </cell>
          <cell r="F46">
            <v>1</v>
          </cell>
          <cell r="G46">
            <v>1</v>
          </cell>
          <cell r="H46">
            <v>1</v>
          </cell>
          <cell r="I46">
            <v>1</v>
          </cell>
        </row>
        <row r="47">
          <cell r="B47">
            <v>7.4906708604255468E-2</v>
          </cell>
          <cell r="C47">
            <v>7.4906708604255468E-2</v>
          </cell>
          <cell r="D47">
            <v>7.4906708604255468E-2</v>
          </cell>
          <cell r="E47">
            <v>7.4906708604255468E-2</v>
          </cell>
          <cell r="F47">
            <v>7.4906708604255468E-2</v>
          </cell>
          <cell r="G47">
            <v>7.4906708604255468E-2</v>
          </cell>
          <cell r="H47">
            <v>7.4906708604255468E-2</v>
          </cell>
          <cell r="I47">
            <v>7.4906708604255468E-2</v>
          </cell>
        </row>
        <row r="48">
          <cell r="B48">
            <v>0.91664664699237519</v>
          </cell>
          <cell r="C48">
            <v>1</v>
          </cell>
          <cell r="D48">
            <v>1</v>
          </cell>
          <cell r="E48">
            <v>1</v>
          </cell>
          <cell r="F48">
            <v>1</v>
          </cell>
          <cell r="G48">
            <v>1</v>
          </cell>
          <cell r="H48">
            <v>1</v>
          </cell>
          <cell r="I48">
            <v>1</v>
          </cell>
        </row>
        <row r="49">
          <cell r="B49">
            <v>8.7445229603354158E-2</v>
          </cell>
          <cell r="C49">
            <v>8.7445229603354158E-2</v>
          </cell>
          <cell r="D49">
            <v>8.7445229603354158E-2</v>
          </cell>
          <cell r="E49">
            <v>8.7445229603354158E-2</v>
          </cell>
          <cell r="F49">
            <v>8.7445229603354158E-2</v>
          </cell>
          <cell r="G49">
            <v>8.7445229603354158E-2</v>
          </cell>
          <cell r="H49">
            <v>8.7445229603354158E-2</v>
          </cell>
          <cell r="I49">
            <v>8.7445229603354158E-2</v>
          </cell>
        </row>
        <row r="50">
          <cell r="B50">
            <v>0.98666836610116482</v>
          </cell>
          <cell r="C50">
            <v>1</v>
          </cell>
          <cell r="D50">
            <v>1</v>
          </cell>
          <cell r="E50">
            <v>1</v>
          </cell>
          <cell r="F50">
            <v>1</v>
          </cell>
          <cell r="G50">
            <v>1</v>
          </cell>
          <cell r="H50">
            <v>1</v>
          </cell>
          <cell r="I50">
            <v>1</v>
          </cell>
        </row>
        <row r="51">
          <cell r="B51">
            <v>4.8338268435259249E-2</v>
          </cell>
          <cell r="C51">
            <v>4.8338268435259249E-2</v>
          </cell>
          <cell r="D51">
            <v>4.8338268435259249E-2</v>
          </cell>
          <cell r="E51">
            <v>4.8338268435259249E-2</v>
          </cell>
          <cell r="F51">
            <v>4.8338268435259249E-2</v>
          </cell>
          <cell r="G51">
            <v>4.8338268435259249E-2</v>
          </cell>
          <cell r="H51">
            <v>4.8338268435259249E-2</v>
          </cell>
          <cell r="I51">
            <v>4.8338268435259249E-2</v>
          </cell>
        </row>
        <row r="52">
          <cell r="B52">
            <v>0.92347599809702074</v>
          </cell>
          <cell r="C52">
            <v>1</v>
          </cell>
          <cell r="D52">
            <v>1</v>
          </cell>
          <cell r="E52">
            <v>1</v>
          </cell>
          <cell r="F52">
            <v>1</v>
          </cell>
          <cell r="G52">
            <v>1</v>
          </cell>
          <cell r="H52">
            <v>1</v>
          </cell>
          <cell r="I52">
            <v>1</v>
          </cell>
        </row>
        <row r="53">
          <cell r="B53">
            <v>8.1366003060503386E-2</v>
          </cell>
          <cell r="C53">
            <v>8.1366003060503386E-2</v>
          </cell>
          <cell r="D53">
            <v>8.1366003060503386E-2</v>
          </cell>
          <cell r="E53">
            <v>8.1366003060503386E-2</v>
          </cell>
          <cell r="F53">
            <v>8.1366003060503386E-2</v>
          </cell>
          <cell r="G53">
            <v>8.1366003060503386E-2</v>
          </cell>
          <cell r="H53">
            <v>8.1366003060503386E-2</v>
          </cell>
          <cell r="I53">
            <v>8.1366003060503386E-2</v>
          </cell>
        </row>
        <row r="54">
          <cell r="B54">
            <v>1.0069278872515528</v>
          </cell>
          <cell r="C54">
            <v>1</v>
          </cell>
          <cell r="D54">
            <v>1</v>
          </cell>
          <cell r="E54">
            <v>1</v>
          </cell>
          <cell r="F54">
            <v>1</v>
          </cell>
          <cell r="G54">
            <v>1</v>
          </cell>
          <cell r="H54">
            <v>1</v>
          </cell>
          <cell r="I54">
            <v>1</v>
          </cell>
        </row>
        <row r="55">
          <cell r="B55">
            <v>7.4483975021054138E-2</v>
          </cell>
          <cell r="C55">
            <v>7.4483975021054138E-2</v>
          </cell>
          <cell r="D55">
            <v>7.4483975021054138E-2</v>
          </cell>
          <cell r="E55">
            <v>7.4483975021054138E-2</v>
          </cell>
          <cell r="F55">
            <v>7.4483975021054138E-2</v>
          </cell>
          <cell r="G55">
            <v>7.4483975021054138E-2</v>
          </cell>
          <cell r="H55">
            <v>7.4483975021054138E-2</v>
          </cell>
          <cell r="I55">
            <v>7.4483975021054138E-2</v>
          </cell>
        </row>
        <row r="56">
          <cell r="B56">
            <v>0.91788144908393454</v>
          </cell>
          <cell r="C56">
            <v>1</v>
          </cell>
          <cell r="D56">
            <v>1</v>
          </cell>
          <cell r="E56">
            <v>1</v>
          </cell>
          <cell r="F56">
            <v>1</v>
          </cell>
          <cell r="G56">
            <v>1</v>
          </cell>
          <cell r="H56">
            <v>1</v>
          </cell>
          <cell r="I56">
            <v>1</v>
          </cell>
        </row>
        <row r="57">
          <cell r="B57">
            <v>9.7544002551750691E-2</v>
          </cell>
          <cell r="C57">
            <v>9.7544002551750691E-2</v>
          </cell>
          <cell r="D57">
            <v>9.7544002551750691E-2</v>
          </cell>
          <cell r="E57">
            <v>9.7544002551750691E-2</v>
          </cell>
          <cell r="F57">
            <v>9.7544002551750691E-2</v>
          </cell>
          <cell r="G57">
            <v>9.7544002551750691E-2</v>
          </cell>
          <cell r="H57">
            <v>9.7544002551750691E-2</v>
          </cell>
          <cell r="I57">
            <v>9.7544002551750691E-2</v>
          </cell>
        </row>
        <row r="58">
          <cell r="B58">
            <v>0.98389118046432222</v>
          </cell>
          <cell r="C58">
            <v>1</v>
          </cell>
          <cell r="D58">
            <v>1</v>
          </cell>
          <cell r="E58">
            <v>1</v>
          </cell>
          <cell r="F58">
            <v>1</v>
          </cell>
          <cell r="G58">
            <v>1</v>
          </cell>
          <cell r="H58">
            <v>1</v>
          </cell>
          <cell r="I58">
            <v>1</v>
          </cell>
        </row>
        <row r="59">
          <cell r="B59">
            <v>4.9238526774091011E-2</v>
          </cell>
          <cell r="C59">
            <v>4.9238526774091011E-2</v>
          </cell>
          <cell r="D59">
            <v>4.9238526774091011E-2</v>
          </cell>
          <cell r="E59">
            <v>4.9238526774091011E-2</v>
          </cell>
          <cell r="F59">
            <v>4.9238526774091011E-2</v>
          </cell>
          <cell r="G59">
            <v>4.9238526774091011E-2</v>
          </cell>
          <cell r="H59">
            <v>4.9238526774091011E-2</v>
          </cell>
          <cell r="I59">
            <v>4.9238526774091011E-2</v>
          </cell>
        </row>
        <row r="60">
          <cell r="B60">
            <v>0.81318463044757117</v>
          </cell>
          <cell r="C60">
            <v>1</v>
          </cell>
          <cell r="D60">
            <v>1</v>
          </cell>
          <cell r="E60">
            <v>1</v>
          </cell>
          <cell r="F60">
            <v>1</v>
          </cell>
          <cell r="G60">
            <v>1</v>
          </cell>
          <cell r="H60">
            <v>1</v>
          </cell>
          <cell r="I60">
            <v>1</v>
          </cell>
        </row>
        <row r="61">
          <cell r="B61">
            <v>0.10476119390569283</v>
          </cell>
          <cell r="C61">
            <v>0.10476119390569283</v>
          </cell>
          <cell r="D61">
            <v>0.10476119390569283</v>
          </cell>
          <cell r="E61">
            <v>0.10476119390569283</v>
          </cell>
          <cell r="F61">
            <v>0.10476119390569283</v>
          </cell>
          <cell r="G61">
            <v>0.10476119390569283</v>
          </cell>
          <cell r="H61">
            <v>0.10476119390569283</v>
          </cell>
          <cell r="I61">
            <v>0.10476119390569283</v>
          </cell>
        </row>
        <row r="62">
          <cell r="B62">
            <v>0.98223259397030582</v>
          </cell>
          <cell r="C62">
            <v>1</v>
          </cell>
          <cell r="D62">
            <v>1</v>
          </cell>
          <cell r="E62">
            <v>1</v>
          </cell>
          <cell r="F62">
            <v>1</v>
          </cell>
          <cell r="G62">
            <v>1</v>
          </cell>
          <cell r="H62">
            <v>1</v>
          </cell>
          <cell r="I62">
            <v>1</v>
          </cell>
        </row>
        <row r="63">
          <cell r="B63">
            <v>8.6191686481726565E-2</v>
          </cell>
          <cell r="C63">
            <v>8.6191686481726565E-2</v>
          </cell>
          <cell r="D63">
            <v>8.6191686481726565E-2</v>
          </cell>
          <cell r="E63">
            <v>8.6191686481726565E-2</v>
          </cell>
          <cell r="F63">
            <v>8.6191686481726565E-2</v>
          </cell>
          <cell r="G63">
            <v>8.6191686481726565E-2</v>
          </cell>
          <cell r="H63">
            <v>8.6191686481726565E-2</v>
          </cell>
          <cell r="I63">
            <v>8.6191686481726565E-2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>
        <row r="150">
          <cell r="B150" t="str">
            <v>Bal_4_Cmod</v>
          </cell>
          <cell r="C150">
            <v>-220</v>
          </cell>
          <cell r="D150">
            <v>-220</v>
          </cell>
          <cell r="E150">
            <v>-220</v>
          </cell>
          <cell r="F150">
            <v>-220</v>
          </cell>
          <cell r="G150">
            <v>-220</v>
          </cell>
          <cell r="H150">
            <v>-220</v>
          </cell>
          <cell r="I150">
            <v>-220</v>
          </cell>
          <cell r="J150">
            <v>-220</v>
          </cell>
        </row>
        <row r="151">
          <cell r="B151" t="str">
            <v>Cr_res_r</v>
          </cell>
          <cell r="C151">
            <v>-10</v>
          </cell>
          <cell r="D151">
            <v>-10</v>
          </cell>
          <cell r="E151">
            <v>-10</v>
          </cell>
          <cell r="F151">
            <v>-10</v>
          </cell>
          <cell r="G151">
            <v>-10</v>
          </cell>
          <cell r="H151">
            <v>-10</v>
          </cell>
          <cell r="I151">
            <v>-10</v>
          </cell>
          <cell r="J151">
            <v>-10</v>
          </cell>
        </row>
        <row r="152">
          <cell r="B152" t="str">
            <v>Cr_res_c</v>
          </cell>
          <cell r="C152">
            <v>-10</v>
          </cell>
          <cell r="D152">
            <v>-10</v>
          </cell>
          <cell r="E152">
            <v>-10</v>
          </cell>
          <cell r="F152">
            <v>-10</v>
          </cell>
          <cell r="G152">
            <v>-10</v>
          </cell>
          <cell r="H152">
            <v>-10</v>
          </cell>
          <cell r="I152">
            <v>-10</v>
          </cell>
          <cell r="J152">
            <v>-10</v>
          </cell>
        </row>
        <row r="153">
          <cell r="B153" t="str">
            <v>Cr_low_r</v>
          </cell>
          <cell r="C153">
            <v>-10</v>
          </cell>
          <cell r="D153">
            <v>-10</v>
          </cell>
          <cell r="E153">
            <v>-10</v>
          </cell>
          <cell r="F153">
            <v>-10</v>
          </cell>
          <cell r="G153">
            <v>-10</v>
          </cell>
          <cell r="H153">
            <v>-10</v>
          </cell>
          <cell r="I153">
            <v>-10</v>
          </cell>
          <cell r="J153">
            <v>-10</v>
          </cell>
        </row>
        <row r="154">
          <cell r="B154" t="str">
            <v>Cr_low_c</v>
          </cell>
          <cell r="C154">
            <v>-10</v>
          </cell>
          <cell r="D154">
            <v>-10</v>
          </cell>
          <cell r="E154">
            <v>-10</v>
          </cell>
          <cell r="F154">
            <v>-10</v>
          </cell>
          <cell r="G154">
            <v>-10</v>
          </cell>
          <cell r="H154">
            <v>-10</v>
          </cell>
          <cell r="I154">
            <v>-10</v>
          </cell>
          <cell r="J154">
            <v>-10</v>
          </cell>
        </row>
        <row r="155">
          <cell r="B155" t="str">
            <v>Cr_large_r</v>
          </cell>
          <cell r="C155">
            <v>-10</v>
          </cell>
          <cell r="D155">
            <v>-10</v>
          </cell>
          <cell r="E155">
            <v>-10</v>
          </cell>
          <cell r="F155">
            <v>-10</v>
          </cell>
          <cell r="G155">
            <v>-10</v>
          </cell>
          <cell r="H155">
            <v>-10</v>
          </cell>
          <cell r="I155">
            <v>-10</v>
          </cell>
          <cell r="J155">
            <v>-10</v>
          </cell>
        </row>
        <row r="156">
          <cell r="B156" t="str">
            <v>Cr_large_c</v>
          </cell>
          <cell r="C156">
            <v>-10</v>
          </cell>
          <cell r="D156">
            <v>-10</v>
          </cell>
          <cell r="E156">
            <v>-10</v>
          </cell>
          <cell r="F156">
            <v>-10</v>
          </cell>
          <cell r="G156">
            <v>-10</v>
          </cell>
          <cell r="H156">
            <v>-10</v>
          </cell>
          <cell r="I156">
            <v>-10</v>
          </cell>
          <cell r="J156">
            <v>-10</v>
          </cell>
        </row>
        <row r="157">
          <cell r="B157" t="str">
            <v>Cr_mid_r</v>
          </cell>
          <cell r="C157">
            <v>-10</v>
          </cell>
          <cell r="D157">
            <v>-10</v>
          </cell>
          <cell r="E157">
            <v>-10</v>
          </cell>
          <cell r="F157">
            <v>-10</v>
          </cell>
          <cell r="G157">
            <v>-10</v>
          </cell>
          <cell r="H157">
            <v>-10</v>
          </cell>
          <cell r="I157">
            <v>-10</v>
          </cell>
          <cell r="J157">
            <v>-10</v>
          </cell>
        </row>
        <row r="158">
          <cell r="B158" t="str">
            <v>Cr_mid_c</v>
          </cell>
          <cell r="C158">
            <v>-10</v>
          </cell>
          <cell r="D158">
            <v>-10</v>
          </cell>
          <cell r="E158">
            <v>-10</v>
          </cell>
          <cell r="F158">
            <v>-10</v>
          </cell>
          <cell r="G158">
            <v>-10</v>
          </cell>
          <cell r="H158">
            <v>-10</v>
          </cell>
          <cell r="I158">
            <v>-10</v>
          </cell>
          <cell r="J158">
            <v>-10</v>
          </cell>
        </row>
        <row r="159">
          <cell r="B159" t="str">
            <v>Cr_sl_construct_r</v>
          </cell>
          <cell r="C159">
            <v>-10</v>
          </cell>
          <cell r="D159">
            <v>-10</v>
          </cell>
          <cell r="E159">
            <v>-10</v>
          </cell>
          <cell r="F159">
            <v>-10</v>
          </cell>
          <cell r="G159">
            <v>-10</v>
          </cell>
          <cell r="H159">
            <v>-10</v>
          </cell>
          <cell r="I159">
            <v>-10</v>
          </cell>
          <cell r="J159">
            <v>-10</v>
          </cell>
        </row>
        <row r="160">
          <cell r="B160" t="str">
            <v>Cr_sl_construct_c</v>
          </cell>
          <cell r="C160">
            <v>-10</v>
          </cell>
          <cell r="D160">
            <v>-10</v>
          </cell>
          <cell r="E160">
            <v>-10</v>
          </cell>
          <cell r="F160">
            <v>-10</v>
          </cell>
          <cell r="G160">
            <v>-10</v>
          </cell>
          <cell r="H160">
            <v>-10</v>
          </cell>
          <cell r="I160">
            <v>-10</v>
          </cell>
          <cell r="J160">
            <v>-10</v>
          </cell>
        </row>
        <row r="161">
          <cell r="B161" t="str">
            <v>Cr_sl_other_r</v>
          </cell>
          <cell r="C161">
            <v>-10</v>
          </cell>
          <cell r="D161">
            <v>-10</v>
          </cell>
          <cell r="E161">
            <v>-10</v>
          </cell>
          <cell r="F161">
            <v>-10</v>
          </cell>
          <cell r="G161">
            <v>-10</v>
          </cell>
          <cell r="H161">
            <v>-10</v>
          </cell>
          <cell r="I161">
            <v>-10</v>
          </cell>
          <cell r="J161">
            <v>-10</v>
          </cell>
        </row>
        <row r="162">
          <cell r="B162" t="str">
            <v>Cr_sl_other_c</v>
          </cell>
          <cell r="C162">
            <v>-10</v>
          </cell>
          <cell r="D162">
            <v>-10</v>
          </cell>
          <cell r="E162">
            <v>-10</v>
          </cell>
          <cell r="F162">
            <v>-10</v>
          </cell>
          <cell r="G162">
            <v>-10</v>
          </cell>
          <cell r="H162">
            <v>-10</v>
          </cell>
          <cell r="I162">
            <v>-10</v>
          </cell>
          <cell r="J162">
            <v>-10</v>
          </cell>
        </row>
        <row r="163">
          <cell r="B163" t="str">
            <v>Cr_mort_r</v>
          </cell>
          <cell r="C163">
            <v>-10</v>
          </cell>
          <cell r="D163">
            <v>-10</v>
          </cell>
          <cell r="E163">
            <v>-10</v>
          </cell>
          <cell r="F163">
            <v>-10</v>
          </cell>
          <cell r="G163">
            <v>-10</v>
          </cell>
          <cell r="H163">
            <v>-10</v>
          </cell>
          <cell r="I163">
            <v>-10</v>
          </cell>
          <cell r="J163">
            <v>-10</v>
          </cell>
        </row>
        <row r="164">
          <cell r="B164" t="str">
            <v>Cr_mort_c</v>
          </cell>
          <cell r="C164">
            <v>-10</v>
          </cell>
          <cell r="D164">
            <v>-10</v>
          </cell>
          <cell r="E164">
            <v>-10</v>
          </cell>
          <cell r="F164">
            <v>-10</v>
          </cell>
          <cell r="G164">
            <v>-10</v>
          </cell>
          <cell r="H164">
            <v>-10</v>
          </cell>
          <cell r="I164">
            <v>-10</v>
          </cell>
          <cell r="J164">
            <v>-10</v>
          </cell>
        </row>
        <row r="165">
          <cell r="B165" t="str">
            <v>Cr_auto_r</v>
          </cell>
          <cell r="C165">
            <v>-10</v>
          </cell>
          <cell r="D165">
            <v>-10</v>
          </cell>
          <cell r="E165">
            <v>-10</v>
          </cell>
          <cell r="F165">
            <v>-10</v>
          </cell>
          <cell r="G165">
            <v>-10</v>
          </cell>
          <cell r="H165">
            <v>-10</v>
          </cell>
          <cell r="I165">
            <v>-10</v>
          </cell>
          <cell r="J165">
            <v>-10</v>
          </cell>
        </row>
        <row r="166">
          <cell r="B166" t="str">
            <v>Cr_auto_c</v>
          </cell>
          <cell r="C166">
            <v>-10</v>
          </cell>
          <cell r="D166">
            <v>-10</v>
          </cell>
          <cell r="E166">
            <v>-10</v>
          </cell>
          <cell r="F166">
            <v>-10</v>
          </cell>
          <cell r="G166">
            <v>-10</v>
          </cell>
          <cell r="H166">
            <v>-10</v>
          </cell>
          <cell r="I166">
            <v>-10</v>
          </cell>
          <cell r="J166">
            <v>-10</v>
          </cell>
        </row>
        <row r="167">
          <cell r="B167" t="str">
            <v>Cr_card_r</v>
          </cell>
          <cell r="C167">
            <v>-10</v>
          </cell>
          <cell r="D167">
            <v>-10</v>
          </cell>
          <cell r="E167">
            <v>-10</v>
          </cell>
          <cell r="F167">
            <v>-10</v>
          </cell>
          <cell r="G167">
            <v>-10</v>
          </cell>
          <cell r="H167">
            <v>-10</v>
          </cell>
          <cell r="I167">
            <v>-10</v>
          </cell>
          <cell r="J167">
            <v>-10</v>
          </cell>
        </row>
        <row r="168">
          <cell r="B168" t="str">
            <v>Cr_card_c</v>
          </cell>
          <cell r="C168">
            <v>-10</v>
          </cell>
          <cell r="D168">
            <v>-10</v>
          </cell>
          <cell r="E168">
            <v>-10</v>
          </cell>
          <cell r="F168">
            <v>-10</v>
          </cell>
          <cell r="G168">
            <v>-10</v>
          </cell>
          <cell r="H168">
            <v>-10</v>
          </cell>
          <cell r="I168">
            <v>-10</v>
          </cell>
          <cell r="J168">
            <v>-10</v>
          </cell>
        </row>
        <row r="169">
          <cell r="B169" t="str">
            <v>Cr_consume_r</v>
          </cell>
          <cell r="C169">
            <v>-10</v>
          </cell>
          <cell r="D169">
            <v>-10</v>
          </cell>
          <cell r="E169">
            <v>-10</v>
          </cell>
          <cell r="F169">
            <v>-10</v>
          </cell>
          <cell r="G169">
            <v>-10</v>
          </cell>
          <cell r="H169">
            <v>-10</v>
          </cell>
          <cell r="I169">
            <v>-10</v>
          </cell>
          <cell r="J169">
            <v>-10</v>
          </cell>
        </row>
        <row r="170">
          <cell r="B170" t="str">
            <v>Cr_consume_c</v>
          </cell>
          <cell r="C170">
            <v>-10</v>
          </cell>
          <cell r="D170">
            <v>-10</v>
          </cell>
          <cell r="E170">
            <v>-10</v>
          </cell>
          <cell r="F170">
            <v>-10</v>
          </cell>
          <cell r="G170">
            <v>-10</v>
          </cell>
          <cell r="H170">
            <v>-10</v>
          </cell>
          <cell r="I170">
            <v>-10</v>
          </cell>
          <cell r="J170">
            <v>-10</v>
          </cell>
        </row>
        <row r="171">
          <cell r="B171" t="str">
            <v>Cr_micro_c</v>
          </cell>
          <cell r="C171">
            <v>-10</v>
          </cell>
          <cell r="D171">
            <v>-10</v>
          </cell>
          <cell r="E171">
            <v>-10</v>
          </cell>
          <cell r="F171">
            <v>-10</v>
          </cell>
          <cell r="G171">
            <v>-10</v>
          </cell>
          <cell r="H171">
            <v>-10</v>
          </cell>
          <cell r="I171">
            <v>-10</v>
          </cell>
          <cell r="J171">
            <v>-10</v>
          </cell>
        </row>
        <row r="172">
          <cell r="B172" t="str">
            <v>Cr_micro_r</v>
          </cell>
          <cell r="C172">
            <v>-10</v>
          </cell>
          <cell r="D172">
            <v>-10</v>
          </cell>
          <cell r="E172">
            <v>-10</v>
          </cell>
          <cell r="F172">
            <v>-10</v>
          </cell>
          <cell r="G172">
            <v>-10</v>
          </cell>
          <cell r="H172">
            <v>-10</v>
          </cell>
          <cell r="I172">
            <v>-10</v>
          </cell>
          <cell r="J172">
            <v>-10</v>
          </cell>
        </row>
        <row r="220">
          <cell r="B220" t="str">
            <v>Bal_4_Bmod</v>
          </cell>
        </row>
        <row r="221">
          <cell r="B221" t="str">
            <v>B_PL_gov_r</v>
          </cell>
          <cell r="C221">
            <v>0.4726992809454057</v>
          </cell>
          <cell r="D221">
            <v>6.6402887592688762</v>
          </cell>
          <cell r="E221">
            <v>6.6321339887850517</v>
          </cell>
          <cell r="F221">
            <v>6.9429398339132318</v>
          </cell>
          <cell r="G221">
            <v>2.8553436039428153</v>
          </cell>
          <cell r="H221">
            <v>3.0107970987214498</v>
          </cell>
          <cell r="I221">
            <v>3.2524714756924653</v>
          </cell>
          <cell r="J221">
            <v>3.5082402316358543</v>
          </cell>
        </row>
        <row r="222">
          <cell r="B222" t="str">
            <v>B_PL_gov_c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</row>
        <row r="223">
          <cell r="B223" t="str">
            <v>B_PL_corp_r</v>
          </cell>
          <cell r="C223">
            <v>0.1446750541060414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</row>
        <row r="224">
          <cell r="B224" t="str">
            <v>B_PL_corp_c</v>
          </cell>
          <cell r="C224">
            <v>4.8685610193620705E-3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</row>
        <row r="225">
          <cell r="B225" t="str">
            <v>B_PL_foreign_r</v>
          </cell>
          <cell r="C225">
            <v>6.4696781701324537E-3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</row>
        <row r="226">
          <cell r="B226" t="str">
            <v>B_PL_foreign_c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</row>
        <row r="227">
          <cell r="B227" t="str">
            <v>B_OCI_gov_r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</row>
        <row r="228">
          <cell r="B228" t="str">
            <v>B_OCI_gov_c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</row>
        <row r="229">
          <cell r="B229" t="str">
            <v>B_OCI_corp_r</v>
          </cell>
          <cell r="C229">
            <v>7.5903407261226602E-2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</row>
        <row r="230">
          <cell r="B230" t="str">
            <v>B_OCI_corp_c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</row>
        <row r="231">
          <cell r="B231" t="str">
            <v>B_OCI_foreign_r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</row>
        <row r="232">
          <cell r="B232" t="str">
            <v>B_OCI_foreign_c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</row>
        <row r="233">
          <cell r="B233" t="str">
            <v>B_AMC_gov_r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</row>
        <row r="234">
          <cell r="B234" t="str">
            <v>B_AMC_gov_c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</row>
        <row r="235">
          <cell r="B235" t="str">
            <v>B_AMC_corp_r</v>
          </cell>
          <cell r="C235">
            <v>0.28536900557230105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</row>
        <row r="236">
          <cell r="B236" t="str">
            <v>B_AMC_corp_c</v>
          </cell>
          <cell r="C236">
            <v>0.38976244780371416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</row>
        <row r="237">
          <cell r="B237" t="str">
            <v>B_AMC_foreign_r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</row>
        <row r="238">
          <cell r="B238" t="str">
            <v>B_AMC_foreign_c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</row>
      </sheetData>
      <sheetData sheetId="17">
        <row r="1">
          <cell r="C1" t="str">
            <v>RWA_Weight</v>
          </cell>
        </row>
        <row r="2">
          <cell r="B2">
            <v>0</v>
          </cell>
          <cell r="C2">
            <v>0</v>
          </cell>
        </row>
        <row r="3">
          <cell r="B3">
            <v>1</v>
          </cell>
          <cell r="C3">
            <v>3.9921219836391283E-2</v>
          </cell>
        </row>
        <row r="4">
          <cell r="B4">
            <v>2</v>
          </cell>
          <cell r="C4">
            <v>0.2</v>
          </cell>
        </row>
        <row r="5">
          <cell r="B5">
            <v>3</v>
          </cell>
          <cell r="C5">
            <v>0.77439214349349961</v>
          </cell>
        </row>
        <row r="6">
          <cell r="B6">
            <v>4</v>
          </cell>
          <cell r="C6">
            <v>0.44298839314380178</v>
          </cell>
        </row>
        <row r="7">
          <cell r="B7">
            <v>5</v>
          </cell>
          <cell r="C7">
            <v>1.5032199493678959</v>
          </cell>
        </row>
        <row r="8">
          <cell r="B8">
            <v>6</v>
          </cell>
          <cell r="C8">
            <v>0</v>
          </cell>
        </row>
        <row r="9">
          <cell r="B9">
            <v>7</v>
          </cell>
          <cell r="C9">
            <v>0.63914670760561998</v>
          </cell>
        </row>
        <row r="10">
          <cell r="B10">
            <v>8</v>
          </cell>
          <cell r="C10">
            <v>0.95872006140842991</v>
          </cell>
        </row>
      </sheetData>
      <sheetData sheetId="18"/>
      <sheetData sheetId="19">
        <row r="2">
          <cell r="E2" t="str">
            <v>Ряд1</v>
          </cell>
          <cell r="F2" t="str">
            <v xml:space="preserve"> 01JAN2020</v>
          </cell>
        </row>
        <row r="3">
          <cell r="E3" t="str">
            <v>Cash</v>
          </cell>
          <cell r="F3">
            <v>48946737</v>
          </cell>
        </row>
        <row r="4">
          <cell r="E4" t="str">
            <v>Cash_cur</v>
          </cell>
          <cell r="F4">
            <v>11982009</v>
          </cell>
        </row>
        <row r="5">
          <cell r="E5" t="str">
            <v>Cash_rub</v>
          </cell>
          <cell r="F5">
            <v>36964728</v>
          </cell>
        </row>
        <row r="6">
          <cell r="E6" t="str">
            <v>CBR_lending</v>
          </cell>
          <cell r="F6">
            <v>108002682</v>
          </cell>
        </row>
        <row r="7">
          <cell r="E7" t="str">
            <v>CBR_lending_cur</v>
          </cell>
          <cell r="F7">
            <v>0</v>
          </cell>
        </row>
        <row r="8">
          <cell r="E8" t="str">
            <v>CBR_lending_rub</v>
          </cell>
          <cell r="F8">
            <v>108002682</v>
          </cell>
        </row>
        <row r="9">
          <cell r="E9" t="str">
            <v>Nostro</v>
          </cell>
          <cell r="F9">
            <v>39492925</v>
          </cell>
        </row>
        <row r="10">
          <cell r="E10" t="str">
            <v>Nostro_cur</v>
          </cell>
          <cell r="F10">
            <v>18797439</v>
          </cell>
        </row>
        <row r="11">
          <cell r="E11" t="str">
            <v>Nostro_rub</v>
          </cell>
          <cell r="F11">
            <v>20695486</v>
          </cell>
        </row>
        <row r="12">
          <cell r="E12" t="str">
            <v>Bank_loan</v>
          </cell>
          <cell r="F12">
            <v>646408046</v>
          </cell>
        </row>
        <row r="13">
          <cell r="E13" t="str">
            <v>Bank_loan_cur</v>
          </cell>
          <cell r="F13">
            <v>189692027</v>
          </cell>
        </row>
        <row r="14">
          <cell r="E14" t="str">
            <v>Bank_loan_rub</v>
          </cell>
          <cell r="F14">
            <v>456716019</v>
          </cell>
        </row>
        <row r="15">
          <cell r="E15" t="str">
            <v>Bank_loan_short</v>
          </cell>
          <cell r="F15">
            <v>0</v>
          </cell>
        </row>
        <row r="16">
          <cell r="E16" t="str">
            <v>Bank_loan_short_cur</v>
          </cell>
          <cell r="F16">
            <v>0</v>
          </cell>
        </row>
        <row r="17">
          <cell r="E17" t="str">
            <v>Bank_loan_short_rub</v>
          </cell>
          <cell r="F17">
            <v>0</v>
          </cell>
        </row>
        <row r="18">
          <cell r="E18" t="str">
            <v>Bank_loan_prov</v>
          </cell>
          <cell r="F18">
            <v>-9856402</v>
          </cell>
        </row>
        <row r="19">
          <cell r="E19" t="str">
            <v>Bank_loan_prov_cur</v>
          </cell>
          <cell r="F19">
            <v>0</v>
          </cell>
        </row>
        <row r="20">
          <cell r="E20" t="str">
            <v>Bank_loan_prov_rub</v>
          </cell>
          <cell r="F20">
            <v>-9856402</v>
          </cell>
        </row>
        <row r="21">
          <cell r="E21" t="str">
            <v>Bank_loan_prov_corr</v>
          </cell>
          <cell r="F21">
            <v>-418561</v>
          </cell>
        </row>
        <row r="22">
          <cell r="E22" t="str">
            <v>Bank_loan_prov_corr_cur</v>
          </cell>
          <cell r="F22">
            <v>0</v>
          </cell>
        </row>
        <row r="23">
          <cell r="E23" t="str">
            <v>Bank_loan_prov_corr_rub</v>
          </cell>
          <cell r="F23">
            <v>-418561</v>
          </cell>
        </row>
        <row r="24">
          <cell r="E24" t="str">
            <v>Bonds_FVPL_gov</v>
          </cell>
          <cell r="F24">
            <v>53533501</v>
          </cell>
        </row>
        <row r="25">
          <cell r="E25" t="str">
            <v>Bonds_FVPL_gov_cur</v>
          </cell>
          <cell r="F25">
            <v>16647446</v>
          </cell>
        </row>
        <row r="26">
          <cell r="E26" t="str">
            <v>Bonds_FVPL_gov_rub</v>
          </cell>
          <cell r="F26">
            <v>36886055</v>
          </cell>
        </row>
        <row r="27">
          <cell r="E27" t="str">
            <v>Bonds_FVPL_corp</v>
          </cell>
          <cell r="F27">
            <v>38436031</v>
          </cell>
        </row>
        <row r="28">
          <cell r="E28" t="str">
            <v>Bonds_FVPL_corp_cur</v>
          </cell>
          <cell r="F28">
            <v>3162034</v>
          </cell>
        </row>
        <row r="29">
          <cell r="E29" t="str">
            <v>Bonds_FVPL_corp_rub</v>
          </cell>
          <cell r="F29">
            <v>35273997</v>
          </cell>
        </row>
        <row r="30">
          <cell r="E30" t="str">
            <v>Bonds_FVPL_foreign</v>
          </cell>
          <cell r="F30">
            <v>14260037</v>
          </cell>
        </row>
        <row r="31">
          <cell r="E31" t="str">
            <v>Bonds_FVPL_foreign_cur</v>
          </cell>
          <cell r="F31">
            <v>14260037</v>
          </cell>
        </row>
        <row r="32">
          <cell r="E32" t="str">
            <v>Bonds_FVPL_foreign_rub</v>
          </cell>
          <cell r="F32">
            <v>0</v>
          </cell>
        </row>
        <row r="33">
          <cell r="E33" t="str">
            <v>Bonds_FVOCI_gov</v>
          </cell>
          <cell r="F33">
            <v>65563687</v>
          </cell>
        </row>
        <row r="34">
          <cell r="E34" t="str">
            <v>Bonds_FVOCI_gov_cur</v>
          </cell>
          <cell r="F34">
            <v>6144395</v>
          </cell>
        </row>
        <row r="35">
          <cell r="E35" t="str">
            <v>Bonds_FVOCI_gov_rub</v>
          </cell>
          <cell r="F35">
            <v>59419292</v>
          </cell>
        </row>
        <row r="36">
          <cell r="E36" t="str">
            <v>Bonds_FVOCI_corp</v>
          </cell>
          <cell r="F36">
            <v>110091670</v>
          </cell>
        </row>
        <row r="37">
          <cell r="E37" t="str">
            <v>Bonds_FVOCI_corp_cur</v>
          </cell>
          <cell r="F37">
            <v>198135</v>
          </cell>
        </row>
        <row r="38">
          <cell r="E38" t="str">
            <v>Bonds_FVOCI_corp_rub</v>
          </cell>
          <cell r="F38">
            <v>109893535</v>
          </cell>
        </row>
        <row r="39">
          <cell r="E39" t="str">
            <v>Bonds_FVOCI_foreign</v>
          </cell>
          <cell r="F39">
            <v>47509996</v>
          </cell>
        </row>
        <row r="40">
          <cell r="E40" t="str">
            <v>Bonds_FVOCI_foreign_cur</v>
          </cell>
          <cell r="F40">
            <v>42122541</v>
          </cell>
        </row>
        <row r="41">
          <cell r="E41" t="str">
            <v>Bonds_FVOCI_foreign_rub</v>
          </cell>
          <cell r="F41">
            <v>5387455</v>
          </cell>
        </row>
        <row r="42">
          <cell r="E42" t="str">
            <v>Bonds_FVOCI_prov</v>
          </cell>
          <cell r="F42">
            <v>0</v>
          </cell>
        </row>
        <row r="43">
          <cell r="E43" t="str">
            <v>Bonds_FVOCI_prov_cur</v>
          </cell>
          <cell r="F43">
            <v>0</v>
          </cell>
        </row>
        <row r="44">
          <cell r="E44" t="str">
            <v>Bonds_FVOCI_prov_rub</v>
          </cell>
          <cell r="F44">
            <v>0</v>
          </cell>
        </row>
        <row r="45">
          <cell r="E45" t="str">
            <v>Bonds_AMC_gov</v>
          </cell>
          <cell r="F45">
            <v>78378816</v>
          </cell>
        </row>
        <row r="46">
          <cell r="E46" t="str">
            <v>Bonds_AMC_gov_cur</v>
          </cell>
          <cell r="F46">
            <v>0</v>
          </cell>
        </row>
        <row r="47">
          <cell r="E47" t="str">
            <v>Bonds_AMC_gov_rub</v>
          </cell>
          <cell r="F47">
            <v>78378816</v>
          </cell>
        </row>
        <row r="48">
          <cell r="E48" t="str">
            <v>Bonds_AMC_corp</v>
          </cell>
          <cell r="F48">
            <v>225886510</v>
          </cell>
        </row>
        <row r="49">
          <cell r="E49" t="str">
            <v>Bonds_AMC_corp_cur</v>
          </cell>
          <cell r="F49">
            <v>29376976</v>
          </cell>
        </row>
        <row r="50">
          <cell r="E50" t="str">
            <v>Bonds_AMC_corp_rub</v>
          </cell>
          <cell r="F50">
            <v>196509534</v>
          </cell>
        </row>
        <row r="51">
          <cell r="E51" t="str">
            <v>Bonds_AMC_foreign</v>
          </cell>
          <cell r="F51">
            <v>8840616</v>
          </cell>
        </row>
        <row r="52">
          <cell r="E52" t="str">
            <v>Bonds_AMC_foreign_cur</v>
          </cell>
          <cell r="F52">
            <v>5658568</v>
          </cell>
        </row>
        <row r="53">
          <cell r="E53" t="str">
            <v>Bonds_AMC_foreign_rub</v>
          </cell>
          <cell r="F53">
            <v>3182048</v>
          </cell>
        </row>
        <row r="54">
          <cell r="E54" t="str">
            <v>Bonds_AMC_prov</v>
          </cell>
          <cell r="F54">
            <v>-3406987</v>
          </cell>
        </row>
        <row r="55">
          <cell r="E55" t="str">
            <v>Bonds_AMC_prov_cur</v>
          </cell>
          <cell r="F55">
            <v>0</v>
          </cell>
        </row>
        <row r="56">
          <cell r="E56" t="str">
            <v>Bonds_AMC_prov_rub</v>
          </cell>
          <cell r="F56">
            <v>-3406987</v>
          </cell>
        </row>
        <row r="57">
          <cell r="E57" t="str">
            <v>Bonds_AMC_prov_corr</v>
          </cell>
          <cell r="F57">
            <v>-1096375</v>
          </cell>
        </row>
        <row r="58">
          <cell r="E58" t="str">
            <v>Bonds_AMC_prov_corr_cur</v>
          </cell>
          <cell r="F58">
            <v>0</v>
          </cell>
        </row>
        <row r="59">
          <cell r="E59" t="str">
            <v>Bonds_AMC_prov_corr_rub</v>
          </cell>
          <cell r="F59">
            <v>-1096375</v>
          </cell>
        </row>
        <row r="60">
          <cell r="E60" t="str">
            <v>Bonds_gov</v>
          </cell>
          <cell r="F60">
            <v>0</v>
          </cell>
        </row>
        <row r="61">
          <cell r="E61" t="str">
            <v>Bonds_gov_cur</v>
          </cell>
          <cell r="F61">
            <v>0</v>
          </cell>
        </row>
        <row r="62">
          <cell r="E62" t="str">
            <v>Bonds_gov_rub</v>
          </cell>
          <cell r="F62">
            <v>0</v>
          </cell>
        </row>
        <row r="63">
          <cell r="E63" t="str">
            <v>Bonds_corp</v>
          </cell>
          <cell r="F63">
            <v>0</v>
          </cell>
        </row>
        <row r="64">
          <cell r="E64" t="str">
            <v>Bonds_corp_cur</v>
          </cell>
          <cell r="F64">
            <v>0</v>
          </cell>
        </row>
        <row r="65">
          <cell r="E65" t="str">
            <v>Bonds_corp_rub</v>
          </cell>
          <cell r="F65">
            <v>0</v>
          </cell>
        </row>
        <row r="66">
          <cell r="E66" t="str">
            <v>Bonds_foreign</v>
          </cell>
          <cell r="F66">
            <v>0</v>
          </cell>
        </row>
        <row r="67">
          <cell r="E67" t="str">
            <v>Bonds_foreign_cur</v>
          </cell>
          <cell r="F67">
            <v>0</v>
          </cell>
        </row>
        <row r="68">
          <cell r="E68" t="str">
            <v>Bonds_foreign_rub</v>
          </cell>
          <cell r="F68">
            <v>0</v>
          </cell>
        </row>
        <row r="69">
          <cell r="E69" t="str">
            <v>Bonds_prov</v>
          </cell>
          <cell r="F69">
            <v>181508726</v>
          </cell>
        </row>
        <row r="70">
          <cell r="E70" t="str">
            <v>Bonds_prov_cur</v>
          </cell>
          <cell r="F70">
            <v>26259165</v>
          </cell>
        </row>
        <row r="71">
          <cell r="E71" t="str">
            <v>Bonds_prov_rub</v>
          </cell>
          <cell r="F71">
            <v>155249561</v>
          </cell>
        </row>
        <row r="72">
          <cell r="E72" t="str">
            <v>C_loan_total_portf</v>
          </cell>
          <cell r="F72">
            <v>1131061960</v>
          </cell>
        </row>
        <row r="73">
          <cell r="E73" t="str">
            <v>C_loan_total_portf_cur</v>
          </cell>
          <cell r="F73">
            <v>106326210</v>
          </cell>
        </row>
        <row r="74">
          <cell r="E74" t="str">
            <v>C_loan_total_portf_rub</v>
          </cell>
          <cell r="F74">
            <v>1024735750</v>
          </cell>
        </row>
        <row r="75">
          <cell r="E75" t="str">
            <v>C_loan_total_prov</v>
          </cell>
          <cell r="F75">
            <v>-178618871</v>
          </cell>
        </row>
        <row r="76">
          <cell r="E76" t="str">
            <v>C_loan_total_prov_cur</v>
          </cell>
          <cell r="F76">
            <v>0</v>
          </cell>
        </row>
        <row r="77">
          <cell r="E77" t="str">
            <v>C_loan_total_prov_rub</v>
          </cell>
          <cell r="F77">
            <v>-178618871</v>
          </cell>
        </row>
        <row r="78">
          <cell r="E78" t="str">
            <v>Liab_other_prov_correct_C_loan</v>
          </cell>
          <cell r="F78">
            <v>80370134</v>
          </cell>
        </row>
        <row r="79">
          <cell r="E79" t="str">
            <v>Liab_other_prov_correct_C_loan_cur</v>
          </cell>
          <cell r="F79">
            <v>2235867</v>
          </cell>
        </row>
        <row r="80">
          <cell r="E80" t="str">
            <v>Liab_other_prov_correct_C_loan_rub</v>
          </cell>
          <cell r="F80">
            <v>78134267</v>
          </cell>
        </row>
        <row r="81">
          <cell r="E81" t="str">
            <v>Ind_loan_total_portf</v>
          </cell>
          <cell r="F81">
            <v>391439434</v>
          </cell>
        </row>
        <row r="82">
          <cell r="E82" t="str">
            <v>Ind_loan_total_portf_cur</v>
          </cell>
          <cell r="F82">
            <v>4175402</v>
          </cell>
        </row>
        <row r="83">
          <cell r="E83" t="str">
            <v>Ind_loan_total_portf_rub</v>
          </cell>
          <cell r="F83">
            <v>387264032</v>
          </cell>
        </row>
        <row r="84">
          <cell r="E84" t="str">
            <v>Ind_loan_total_prov</v>
          </cell>
          <cell r="F84">
            <v>-16831072</v>
          </cell>
        </row>
        <row r="85">
          <cell r="E85" t="str">
            <v>Ind_loan_total_prov_cur</v>
          </cell>
          <cell r="F85">
            <v>0</v>
          </cell>
        </row>
        <row r="86">
          <cell r="E86" t="str">
            <v>Ind_loan_total_prov_rub</v>
          </cell>
          <cell r="F86">
            <v>-16831072</v>
          </cell>
        </row>
        <row r="87">
          <cell r="E87" t="str">
            <v>Liab_other_prov_correct_ind_loan</v>
          </cell>
          <cell r="F87">
            <v>5194367</v>
          </cell>
        </row>
        <row r="88">
          <cell r="E88" t="str">
            <v>Liab_other_prov_correct_ind_loan_cur</v>
          </cell>
          <cell r="F88">
            <v>0</v>
          </cell>
        </row>
        <row r="89">
          <cell r="E89" t="str">
            <v>Liab_other_prov_correct_ind_loan_rub</v>
          </cell>
          <cell r="F89">
            <v>5194367</v>
          </cell>
        </row>
        <row r="90">
          <cell r="E90" t="str">
            <v>Equity_shares</v>
          </cell>
          <cell r="F90">
            <v>37693947</v>
          </cell>
        </row>
        <row r="91">
          <cell r="E91" t="str">
            <v>Equity_shares_cur</v>
          </cell>
          <cell r="F91">
            <v>52949</v>
          </cell>
        </row>
        <row r="92">
          <cell r="E92" t="str">
            <v>Equity_shares_rub</v>
          </cell>
          <cell r="F92">
            <v>37640998</v>
          </cell>
        </row>
        <row r="93">
          <cell r="E93" t="str">
            <v>Equity_units</v>
          </cell>
          <cell r="F93">
            <v>93484825</v>
          </cell>
        </row>
        <row r="94">
          <cell r="E94" t="str">
            <v>Equity_units_cur</v>
          </cell>
          <cell r="F94">
            <v>0</v>
          </cell>
        </row>
        <row r="95">
          <cell r="E95" t="str">
            <v>Equity_units_rub</v>
          </cell>
          <cell r="F95">
            <v>93484825</v>
          </cell>
        </row>
        <row r="96">
          <cell r="E96" t="str">
            <v>Equity_prov</v>
          </cell>
          <cell r="F96">
            <v>-4032721</v>
          </cell>
        </row>
        <row r="97">
          <cell r="E97" t="str">
            <v>Equity_prov_cur</v>
          </cell>
          <cell r="F97">
            <v>0</v>
          </cell>
        </row>
        <row r="98">
          <cell r="E98" t="str">
            <v>Equity_prov_rub</v>
          </cell>
          <cell r="F98">
            <v>-4032721</v>
          </cell>
        </row>
        <row r="99">
          <cell r="E99" t="str">
            <v>Equity_prov_corr</v>
          </cell>
          <cell r="F99">
            <v>10384653</v>
          </cell>
        </row>
        <row r="100">
          <cell r="E100" t="str">
            <v>Equity_prov_corr_cur</v>
          </cell>
          <cell r="F100">
            <v>0</v>
          </cell>
        </row>
        <row r="101">
          <cell r="E101" t="str">
            <v>Equity_prov_corr_rub</v>
          </cell>
          <cell r="F101">
            <v>10384653</v>
          </cell>
        </row>
        <row r="102">
          <cell r="E102" t="str">
            <v>Investments_portf</v>
          </cell>
          <cell r="F102">
            <v>14316554</v>
          </cell>
        </row>
        <row r="103">
          <cell r="E103" t="str">
            <v>Investments_portf_cur</v>
          </cell>
          <cell r="F103">
            <v>257</v>
          </cell>
        </row>
        <row r="104">
          <cell r="E104" t="str">
            <v>Investments_portf_rub</v>
          </cell>
          <cell r="F104">
            <v>14316297</v>
          </cell>
        </row>
        <row r="105">
          <cell r="E105" t="str">
            <v>Investments_prov</v>
          </cell>
          <cell r="F105">
            <v>-10016699</v>
          </cell>
        </row>
        <row r="106">
          <cell r="E106" t="str">
            <v>Investments_prov_cur</v>
          </cell>
          <cell r="F106">
            <v>0</v>
          </cell>
        </row>
        <row r="107">
          <cell r="E107" t="str">
            <v>Investments_prov_rub</v>
          </cell>
          <cell r="F107">
            <v>-10016699</v>
          </cell>
        </row>
        <row r="108">
          <cell r="E108" t="str">
            <v>Investments_prov_corr</v>
          </cell>
          <cell r="F108">
            <v>9576408</v>
          </cell>
        </row>
        <row r="109">
          <cell r="E109" t="str">
            <v>Investments_prov_corr_cur</v>
          </cell>
          <cell r="F109">
            <v>0</v>
          </cell>
        </row>
        <row r="110">
          <cell r="E110" t="str">
            <v>Investments_prov_corr_rub</v>
          </cell>
          <cell r="F110">
            <v>9576408</v>
          </cell>
        </row>
        <row r="111">
          <cell r="E111" t="str">
            <v>Property</v>
          </cell>
          <cell r="F111">
            <v>45407435</v>
          </cell>
        </row>
        <row r="112">
          <cell r="E112" t="str">
            <v>Property_cur</v>
          </cell>
          <cell r="F112">
            <v>4952</v>
          </cell>
        </row>
        <row r="113">
          <cell r="E113" t="str">
            <v>Property_rub</v>
          </cell>
          <cell r="F113">
            <v>45402483</v>
          </cell>
        </row>
        <row r="114">
          <cell r="E114" t="str">
            <v>Assets_other_obligatory</v>
          </cell>
          <cell r="F114">
            <v>21502815</v>
          </cell>
        </row>
        <row r="115">
          <cell r="E115" t="str">
            <v>Assets_other_obligatory_cur</v>
          </cell>
          <cell r="F115">
            <v>184415</v>
          </cell>
        </row>
        <row r="116">
          <cell r="E116" t="str">
            <v>Assets_other_obligatory_rub</v>
          </cell>
          <cell r="F116">
            <v>21318400</v>
          </cell>
        </row>
        <row r="117">
          <cell r="E117" t="str">
            <v>Assets_other_deriv</v>
          </cell>
          <cell r="F117">
            <v>19512703</v>
          </cell>
        </row>
        <row r="118">
          <cell r="E118" t="str">
            <v>Assets_other_deriv_cur</v>
          </cell>
          <cell r="F118">
            <v>9429</v>
          </cell>
        </row>
        <row r="119">
          <cell r="E119" t="str">
            <v>Assets_other_deriv_rub</v>
          </cell>
          <cell r="F119">
            <v>19503274</v>
          </cell>
        </row>
        <row r="120">
          <cell r="E120" t="str">
            <v>Assets_other_prov_cred</v>
          </cell>
          <cell r="F120">
            <v>-6042511</v>
          </cell>
        </row>
        <row r="121">
          <cell r="E121" t="str">
            <v>Assets_other_prov_cred_cur</v>
          </cell>
          <cell r="F121">
            <v>0</v>
          </cell>
        </row>
        <row r="122">
          <cell r="E122" t="str">
            <v>Assets_other_prov_cred_rub</v>
          </cell>
          <cell r="F122">
            <v>-6042511</v>
          </cell>
        </row>
        <row r="123">
          <cell r="E123" t="str">
            <v>Assets_other_prov_cred_corr</v>
          </cell>
          <cell r="F123">
            <v>-14855921</v>
          </cell>
        </row>
        <row r="124">
          <cell r="E124" t="str">
            <v>Assets_other_prov_cred_corr_cur</v>
          </cell>
          <cell r="F124">
            <v>0</v>
          </cell>
        </row>
        <row r="125">
          <cell r="E125" t="str">
            <v>Assets_other_prov_cred_corr_rub</v>
          </cell>
          <cell r="F125">
            <v>-14855921</v>
          </cell>
        </row>
        <row r="126">
          <cell r="E126" t="str">
            <v>Assets_other_prov_other</v>
          </cell>
          <cell r="F126">
            <v>-2674128</v>
          </cell>
        </row>
        <row r="127">
          <cell r="E127" t="str">
            <v>Assets_other_prov_other_cur</v>
          </cell>
          <cell r="F127">
            <v>0</v>
          </cell>
        </row>
        <row r="128">
          <cell r="E128" t="str">
            <v>Assets_other_prov_other_rub</v>
          </cell>
          <cell r="F128">
            <v>-2674128</v>
          </cell>
        </row>
        <row r="129">
          <cell r="E129" t="str">
            <v>Assets_other_prov_other_corr</v>
          </cell>
          <cell r="F129">
            <v>10616647</v>
          </cell>
        </row>
        <row r="130">
          <cell r="E130" t="str">
            <v>Assets_other_prov_other_corr_cur</v>
          </cell>
          <cell r="F130">
            <v>287084</v>
          </cell>
        </row>
        <row r="131">
          <cell r="E131" t="str">
            <v>Assets_other_prov_other_corr_rub</v>
          </cell>
          <cell r="F131">
            <v>10329563</v>
          </cell>
        </row>
        <row r="132">
          <cell r="E132" t="str">
            <v>Assets_other_etc</v>
          </cell>
          <cell r="F132">
            <v>117448440</v>
          </cell>
        </row>
        <row r="133">
          <cell r="E133" t="str">
            <v>Assets_other_etc_cur</v>
          </cell>
          <cell r="F133">
            <v>2773198</v>
          </cell>
        </row>
        <row r="134">
          <cell r="E134" t="str">
            <v>Assets_other_etc_rub</v>
          </cell>
          <cell r="F134">
            <v>114675242</v>
          </cell>
        </row>
        <row r="135">
          <cell r="E135" t="str">
            <v>LORO</v>
          </cell>
          <cell r="F135">
            <v>86232923</v>
          </cell>
        </row>
        <row r="136">
          <cell r="E136" t="str">
            <v>LORO_cur</v>
          </cell>
          <cell r="F136">
            <v>24814380</v>
          </cell>
        </row>
        <row r="137">
          <cell r="E137" t="str">
            <v>LORO_rub</v>
          </cell>
          <cell r="F137">
            <v>61418543</v>
          </cell>
        </row>
        <row r="138">
          <cell r="E138" t="str">
            <v>Bank_borrow_resid</v>
          </cell>
          <cell r="F138">
            <v>348534282</v>
          </cell>
        </row>
        <row r="139">
          <cell r="E139" t="str">
            <v>Bank_borrow_resid_cur</v>
          </cell>
          <cell r="F139">
            <v>68261372</v>
          </cell>
        </row>
        <row r="140">
          <cell r="E140" t="str">
            <v>Bank_borrow_resid_rub</v>
          </cell>
          <cell r="F140">
            <v>280272910</v>
          </cell>
        </row>
        <row r="141">
          <cell r="E141" t="str">
            <v>Bank_borrow_foreign</v>
          </cell>
          <cell r="F141">
            <v>1631902</v>
          </cell>
        </row>
        <row r="142">
          <cell r="E142" t="str">
            <v>Bank_borrow_foreign_cur</v>
          </cell>
          <cell r="F142">
            <v>1331902</v>
          </cell>
        </row>
        <row r="143">
          <cell r="E143" t="str">
            <v>Bank_borrow_foreign_rub</v>
          </cell>
          <cell r="F143">
            <v>300000</v>
          </cell>
        </row>
        <row r="144">
          <cell r="E144" t="str">
            <v>CBR_borrow</v>
          </cell>
          <cell r="F144">
            <v>12326562</v>
          </cell>
        </row>
        <row r="145">
          <cell r="E145" t="str">
            <v>CBR_borrow_cur</v>
          </cell>
          <cell r="F145">
            <v>0</v>
          </cell>
        </row>
        <row r="146">
          <cell r="E146" t="str">
            <v>CBR_borrow_rub</v>
          </cell>
          <cell r="F146">
            <v>12326562</v>
          </cell>
        </row>
        <row r="147">
          <cell r="E147" t="str">
            <v>C_account_gov</v>
          </cell>
          <cell r="F147">
            <v>56138300</v>
          </cell>
        </row>
        <row r="148">
          <cell r="E148" t="str">
            <v>C_account_gov_cur</v>
          </cell>
          <cell r="F148">
            <v>3603224</v>
          </cell>
        </row>
        <row r="149">
          <cell r="E149" t="str">
            <v>C_account_gov_rub</v>
          </cell>
          <cell r="F149">
            <v>52535076</v>
          </cell>
        </row>
        <row r="150">
          <cell r="E150" t="str">
            <v>C_account_resid</v>
          </cell>
          <cell r="F150">
            <v>537935667</v>
          </cell>
        </row>
        <row r="151">
          <cell r="E151" t="str">
            <v>C_account_resid_cur</v>
          </cell>
          <cell r="F151">
            <v>27863733</v>
          </cell>
        </row>
        <row r="152">
          <cell r="E152" t="str">
            <v>C_account_resid_rub</v>
          </cell>
          <cell r="F152">
            <v>510071934</v>
          </cell>
        </row>
        <row r="153">
          <cell r="E153" t="str">
            <v>C_account_foreign</v>
          </cell>
          <cell r="F153">
            <v>19582585</v>
          </cell>
        </row>
        <row r="154">
          <cell r="E154" t="str">
            <v>C_account_foreign_cur</v>
          </cell>
          <cell r="F154">
            <v>2244592</v>
          </cell>
        </row>
        <row r="155">
          <cell r="E155" t="str">
            <v>C_account_foreign_rub</v>
          </cell>
          <cell r="F155">
            <v>17337993</v>
          </cell>
        </row>
        <row r="156">
          <cell r="E156" t="str">
            <v>C_deposit_gov</v>
          </cell>
          <cell r="F156">
            <v>95676635</v>
          </cell>
        </row>
        <row r="157">
          <cell r="E157" t="str">
            <v>C_deposit_gov_cur</v>
          </cell>
          <cell r="F157">
            <v>1100334</v>
          </cell>
        </row>
        <row r="158">
          <cell r="E158" t="str">
            <v>C_deposit_gov_rub</v>
          </cell>
          <cell r="F158">
            <v>94576301</v>
          </cell>
        </row>
        <row r="159">
          <cell r="E159" t="str">
            <v>C_deposit_resid</v>
          </cell>
          <cell r="F159">
            <v>732978349</v>
          </cell>
        </row>
        <row r="160">
          <cell r="E160" t="str">
            <v>C_deposit_resid_cur</v>
          </cell>
          <cell r="F160">
            <v>10779135</v>
          </cell>
        </row>
        <row r="161">
          <cell r="E161" t="str">
            <v>C_deposit_resid_rub</v>
          </cell>
          <cell r="F161">
            <v>722199214</v>
          </cell>
        </row>
        <row r="162">
          <cell r="E162" t="str">
            <v>C_deposit_foreign</v>
          </cell>
          <cell r="F162">
            <v>55567661</v>
          </cell>
        </row>
        <row r="163">
          <cell r="E163" t="str">
            <v>C_deposit_foreign_cur</v>
          </cell>
          <cell r="F163">
            <v>42555740</v>
          </cell>
        </row>
        <row r="164">
          <cell r="E164" t="str">
            <v>C_deposit_foreign_rub</v>
          </cell>
          <cell r="F164">
            <v>13011921</v>
          </cell>
        </row>
        <row r="165">
          <cell r="E165" t="str">
            <v>Ind_account</v>
          </cell>
          <cell r="F165">
            <v>428206912</v>
          </cell>
        </row>
        <row r="166">
          <cell r="E166" t="str">
            <v>Ind_account_cur</v>
          </cell>
          <cell r="F166">
            <v>102649764</v>
          </cell>
        </row>
        <row r="167">
          <cell r="E167" t="str">
            <v>Ind_account_rub</v>
          </cell>
          <cell r="F167">
            <v>325557148</v>
          </cell>
        </row>
        <row r="168">
          <cell r="E168" t="str">
            <v>Ind_deposit</v>
          </cell>
          <cell r="F168">
            <v>593195224</v>
          </cell>
        </row>
        <row r="169">
          <cell r="E169" t="str">
            <v>Ind_deposit_cur</v>
          </cell>
          <cell r="F169">
            <v>77651766</v>
          </cell>
        </row>
        <row r="170">
          <cell r="E170" t="str">
            <v>Ind_deposit_rub</v>
          </cell>
          <cell r="F170">
            <v>515543458</v>
          </cell>
        </row>
        <row r="171">
          <cell r="E171" t="str">
            <v>Sec_issued_bonds</v>
          </cell>
          <cell r="F171">
            <v>14679495</v>
          </cell>
        </row>
        <row r="172">
          <cell r="E172" t="str">
            <v>Sec_issued_bonds_cur</v>
          </cell>
          <cell r="F172">
            <v>3708630</v>
          </cell>
        </row>
        <row r="173">
          <cell r="E173" t="str">
            <v>Sec_issued_bonds_rub</v>
          </cell>
          <cell r="F173">
            <v>10970865</v>
          </cell>
        </row>
        <row r="174">
          <cell r="E174" t="str">
            <v>Sec_issued_euro</v>
          </cell>
          <cell r="F174">
            <v>15358</v>
          </cell>
        </row>
        <row r="175">
          <cell r="E175" t="str">
            <v>Sec_issued_euro_cur</v>
          </cell>
          <cell r="F175">
            <v>0</v>
          </cell>
        </row>
        <row r="176">
          <cell r="E176" t="str">
            <v>Sec_issued_euro_rub</v>
          </cell>
          <cell r="F176">
            <v>15358</v>
          </cell>
        </row>
        <row r="177">
          <cell r="E177" t="str">
            <v>Liab_other_deriv</v>
          </cell>
          <cell r="F177">
            <v>8505645</v>
          </cell>
        </row>
        <row r="178">
          <cell r="E178" t="str">
            <v>Liab_other_deriv_cur</v>
          </cell>
          <cell r="F178">
            <v>0</v>
          </cell>
        </row>
        <row r="179">
          <cell r="E179" t="str">
            <v>Liab_other_deriv_rub</v>
          </cell>
          <cell r="F179">
            <v>8505645</v>
          </cell>
        </row>
        <row r="180">
          <cell r="E180" t="str">
            <v>Liab_other_prov_correct_C_loan</v>
          </cell>
          <cell r="F180">
            <v>0</v>
          </cell>
        </row>
        <row r="181">
          <cell r="E181" t="str">
            <v>Liab_other_prov_correct_C_loan_cur</v>
          </cell>
          <cell r="F181">
            <v>0</v>
          </cell>
        </row>
        <row r="182">
          <cell r="E182" t="str">
            <v>Liab_other_prov_correct_C_loan_rub</v>
          </cell>
          <cell r="F182">
            <v>0</v>
          </cell>
        </row>
        <row r="183">
          <cell r="E183" t="str">
            <v>Liab_other_prov_correct_ind_loan</v>
          </cell>
          <cell r="F183">
            <v>0</v>
          </cell>
        </row>
        <row r="184">
          <cell r="E184" t="str">
            <v>Liab_other_prov_correct_ind_loan_cur</v>
          </cell>
          <cell r="F184">
            <v>0</v>
          </cell>
        </row>
        <row r="185">
          <cell r="E185" t="str">
            <v>Liab_other_prov_correct_ind_loan_rub</v>
          </cell>
          <cell r="F185">
            <v>0</v>
          </cell>
        </row>
        <row r="186">
          <cell r="E186" t="str">
            <v>Liab_other_prov_correct_other</v>
          </cell>
          <cell r="F186">
            <v>4786908</v>
          </cell>
        </row>
        <row r="187">
          <cell r="E187" t="str">
            <v>Liab_other_prov_correct_other_cur</v>
          </cell>
          <cell r="F187">
            <v>-144657</v>
          </cell>
        </row>
        <row r="188">
          <cell r="E188" t="str">
            <v>Liab_other_prov_correct_other_rub</v>
          </cell>
          <cell r="F188">
            <v>4931565</v>
          </cell>
        </row>
        <row r="189">
          <cell r="E189" t="str">
            <v>Liab_other_etc</v>
          </cell>
          <cell r="F189">
            <v>32002745</v>
          </cell>
        </row>
        <row r="190">
          <cell r="E190" t="str">
            <v>Liab_other_etc_cur</v>
          </cell>
          <cell r="F190">
            <v>-3908702</v>
          </cell>
        </row>
        <row r="191">
          <cell r="E191" t="str">
            <v>Liab_other_etc_rub</v>
          </cell>
          <cell r="F191">
            <v>35911447</v>
          </cell>
        </row>
        <row r="192">
          <cell r="E192" t="str">
            <v>Capital_main</v>
          </cell>
          <cell r="F192">
            <v>166869641</v>
          </cell>
        </row>
        <row r="193">
          <cell r="E193" t="str">
            <v>Capital_main_cur</v>
          </cell>
          <cell r="F193">
            <v>33936</v>
          </cell>
        </row>
        <row r="194">
          <cell r="E194" t="str">
            <v>Capital_main_rub</v>
          </cell>
          <cell r="F194">
            <v>166835705</v>
          </cell>
        </row>
        <row r="195">
          <cell r="E195" t="str">
            <v>Retained_earnings</v>
          </cell>
          <cell r="F195">
            <v>211201992</v>
          </cell>
        </row>
        <row r="196">
          <cell r="E196" t="str">
            <v>Retained_earnings_cur</v>
          </cell>
          <cell r="F196">
            <v>18422</v>
          </cell>
        </row>
        <row r="197">
          <cell r="E197" t="str">
            <v>Retained_earnings_rub</v>
          </cell>
          <cell r="F197">
            <v>211183570</v>
          </cell>
        </row>
      </sheetData>
      <sheetData sheetId="20"/>
      <sheetData sheetId="21"/>
      <sheetData sheetId="22"/>
      <sheetData sheetId="23">
        <row r="80">
          <cell r="I80" t="str">
            <v>T0</v>
          </cell>
          <cell r="J80" t="str">
            <v>T1</v>
          </cell>
          <cell r="K80" t="str">
            <v>T2</v>
          </cell>
          <cell r="L80" t="str">
            <v>T3</v>
          </cell>
          <cell r="M80" t="str">
            <v>T4</v>
          </cell>
          <cell r="N80" t="str">
            <v>T5</v>
          </cell>
          <cell r="O80" t="str">
            <v>T6</v>
          </cell>
          <cell r="P80" t="str">
            <v>T7</v>
          </cell>
          <cell r="Q80" t="str">
            <v>T8</v>
          </cell>
        </row>
        <row r="81">
          <cell r="G81" t="str">
            <v>Subord_TIER_1_rub</v>
          </cell>
          <cell r="H81" t="str">
            <v>объем добавочного капитала в рублях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</row>
        <row r="82">
          <cell r="G82" t="str">
            <v>Subord_TIER_1_cur</v>
          </cell>
          <cell r="H82" t="str">
            <v>объем добавочного капитала в валюте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</row>
        <row r="83">
          <cell r="G83" t="str">
            <v>Subord_TIER_2_rub</v>
          </cell>
          <cell r="H83" t="str">
            <v>объем дополнительного капитала в рублях</v>
          </cell>
          <cell r="I83">
            <v>5</v>
          </cell>
          <cell r="J83">
            <v>5</v>
          </cell>
          <cell r="K83">
            <v>5</v>
          </cell>
          <cell r="L83">
            <v>5</v>
          </cell>
          <cell r="M83">
            <v>5</v>
          </cell>
          <cell r="N83">
            <v>5</v>
          </cell>
          <cell r="O83">
            <v>5</v>
          </cell>
          <cell r="P83">
            <v>5</v>
          </cell>
          <cell r="Q83">
            <v>5</v>
          </cell>
        </row>
        <row r="84">
          <cell r="G84" t="str">
            <v>Subord_TIER_2_cur</v>
          </cell>
          <cell r="H84" t="str">
            <v>объем дополнительного капитала в валюте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</row>
        <row r="85">
          <cell r="G85" t="str">
            <v>Int_subord_TIER_1</v>
          </cell>
          <cell r="H85" t="str">
            <v>процентные расходы по добавочному капиталу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</row>
        <row r="86">
          <cell r="G86" t="str">
            <v>Int_subord_TIER_2</v>
          </cell>
          <cell r="H86" t="str">
            <v>процентные расходы по дополнительному капиталу</v>
          </cell>
          <cell r="I86">
            <v>0</v>
          </cell>
          <cell r="J86">
            <v>9.6875000000000003E-2</v>
          </cell>
          <cell r="K86">
            <v>0.123125</v>
          </cell>
          <cell r="L86">
            <v>0.123125</v>
          </cell>
          <cell r="M86">
            <v>0.123125</v>
          </cell>
          <cell r="N86">
            <v>0.123125</v>
          </cell>
          <cell r="O86">
            <v>0.123125</v>
          </cell>
          <cell r="P86">
            <v>0.123125</v>
          </cell>
          <cell r="Q86">
            <v>0.123125</v>
          </cell>
        </row>
        <row r="87">
          <cell r="G87" t="str">
            <v>C_deposit_gov_rub</v>
          </cell>
          <cell r="H87" t="str">
            <v>вычет из портфеля</v>
          </cell>
          <cell r="I87">
            <v>0</v>
          </cell>
        </row>
        <row r="88">
          <cell r="G88" t="str">
            <v>C_deposit_gov_cur</v>
          </cell>
          <cell r="H88" t="str">
            <v>вычет из портфеля</v>
          </cell>
          <cell r="I88">
            <v>0</v>
          </cell>
        </row>
        <row r="89">
          <cell r="G89" t="str">
            <v>C_deposit_resid_rub</v>
          </cell>
          <cell r="H89" t="str">
            <v>вычет из портфеля</v>
          </cell>
          <cell r="I89">
            <v>5</v>
          </cell>
        </row>
        <row r="90">
          <cell r="G90" t="str">
            <v>C_deposit_resid_cur</v>
          </cell>
          <cell r="H90" t="str">
            <v>вычет из портфеля</v>
          </cell>
          <cell r="I90">
            <v>0</v>
          </cell>
        </row>
        <row r="91">
          <cell r="G91" t="str">
            <v>C_deposit_foreign_rub</v>
          </cell>
          <cell r="H91" t="str">
            <v>вычет из портфеля</v>
          </cell>
          <cell r="I91">
            <v>0</v>
          </cell>
        </row>
        <row r="92">
          <cell r="G92" t="str">
            <v>C_deposit_foreign_cur</v>
          </cell>
          <cell r="H92" t="str">
            <v>вычет из портфеля</v>
          </cell>
          <cell r="I92">
            <v>0</v>
          </cell>
        </row>
        <row r="93">
          <cell r="G93" t="str">
            <v>CBR_borrow_rub</v>
          </cell>
          <cell r="H93" t="str">
            <v>вычет из портфеля</v>
          </cell>
          <cell r="I93">
            <v>0</v>
          </cell>
        </row>
        <row r="94">
          <cell r="G94" t="str">
            <v>CBR_borrow_cur</v>
          </cell>
          <cell r="H94" t="str">
            <v>вычет из портфеля</v>
          </cell>
          <cell r="I94">
            <v>0</v>
          </cell>
        </row>
        <row r="95">
          <cell r="G95" t="str">
            <v>Bank_borrow_resid_rub</v>
          </cell>
          <cell r="H95" t="str">
            <v>вычет из портфеля</v>
          </cell>
          <cell r="I95">
            <v>0</v>
          </cell>
        </row>
        <row r="96">
          <cell r="G96" t="str">
            <v>Bank_borrow_resid_cur</v>
          </cell>
          <cell r="H96" t="str">
            <v>вычет из портфеля</v>
          </cell>
          <cell r="I96">
            <v>0</v>
          </cell>
        </row>
        <row r="97">
          <cell r="G97" t="str">
            <v>Bank_borrow_foreign_rub</v>
          </cell>
          <cell r="H97" t="str">
            <v>вычет из портфеля</v>
          </cell>
          <cell r="I97">
            <v>0</v>
          </cell>
        </row>
        <row r="98">
          <cell r="G98" t="str">
            <v>Bank_borrow_foreign_cur</v>
          </cell>
          <cell r="H98" t="str">
            <v>вычет из портфеля</v>
          </cell>
          <cell r="I98">
            <v>0</v>
          </cell>
        </row>
        <row r="99">
          <cell r="G99" t="str">
            <v>Int_rate_act_C_deposit_gov_rub</v>
          </cell>
          <cell r="H99" t="str">
            <v>ставка с вычищенными субордами</v>
          </cell>
          <cell r="I99">
            <v>4.9999999999999996E-2</v>
          </cell>
        </row>
        <row r="100">
          <cell r="G100" t="str">
            <v>Int_rate_act_C_deposit_gov_cur</v>
          </cell>
          <cell r="H100" t="str">
            <v>ставка с вычищенными субордами</v>
          </cell>
          <cell r="I100">
            <v>2.9999999999999995E-2</v>
          </cell>
        </row>
        <row r="101">
          <cell r="G101" t="str">
            <v>Int_rate_act_C_deposit_resid_rub</v>
          </cell>
          <cell r="H101" t="str">
            <v>ставка с вычищенными субордами</v>
          </cell>
          <cell r="I101">
            <v>4.4999999774992833E-2</v>
          </cell>
        </row>
        <row r="102">
          <cell r="G102" t="str">
            <v>Int_rate_act_C_deposit_resid_cur</v>
          </cell>
          <cell r="H102" t="str">
            <v>ставка с вычищенными субордами</v>
          </cell>
          <cell r="I102">
            <v>0.03</v>
          </cell>
        </row>
        <row r="103">
          <cell r="G103" t="str">
            <v>Int_rate_act_C_deposit_foreign_rub</v>
          </cell>
          <cell r="H103" t="str">
            <v>ставка с вычищенными субордами</v>
          </cell>
          <cell r="I103">
            <v>0.04</v>
          </cell>
        </row>
        <row r="104">
          <cell r="G104" t="str">
            <v>Int_rate_act_C_deposit_foreign_cur</v>
          </cell>
          <cell r="H104" t="str">
            <v>ставка с вычищенными субордами</v>
          </cell>
          <cell r="I104">
            <v>0.02</v>
          </cell>
        </row>
        <row r="105">
          <cell r="G105" t="str">
            <v>Int_rate_act_CBR_borrow_rub</v>
          </cell>
          <cell r="H105" t="str">
            <v>ставка с вычищенными субордами</v>
          </cell>
          <cell r="I105">
            <v>0.06</v>
          </cell>
        </row>
        <row r="106">
          <cell r="G106" t="str">
            <v>Int_rate_act_CBR_borrow_cur</v>
          </cell>
          <cell r="H106" t="str">
            <v>ставка с вычищенными субордами</v>
          </cell>
          <cell r="I106">
            <v>0.04</v>
          </cell>
        </row>
        <row r="107">
          <cell r="G107" t="str">
            <v>Int_rate_act_bank_borrow_resid_rub</v>
          </cell>
          <cell r="H107" t="str">
            <v>ставка с вычищенными субордами</v>
          </cell>
          <cell r="I107">
            <v>7.0000000000000007E-2</v>
          </cell>
        </row>
        <row r="108">
          <cell r="G108" t="str">
            <v>Int_rate_act_bank_borrow_resid_cur</v>
          </cell>
          <cell r="H108" t="str">
            <v>ставка с вычищенными субордами</v>
          </cell>
          <cell r="I108">
            <v>0.04</v>
          </cell>
        </row>
        <row r="109">
          <cell r="G109" t="str">
            <v>Int_rate_act_bank_borrow_foreign_rub</v>
          </cell>
          <cell r="H109" t="str">
            <v>ставка с вычищенными субордами</v>
          </cell>
          <cell r="I109">
            <v>7.0000000000000007E-2</v>
          </cell>
        </row>
        <row r="110">
          <cell r="G110" t="str">
            <v>Int_rate_act_bank_borrow_foreign_cur</v>
          </cell>
          <cell r="H110" t="str">
            <v>ставка с вычищенными субордами</v>
          </cell>
          <cell r="I110">
            <v>0.04</v>
          </cell>
        </row>
        <row r="111">
          <cell r="G111" t="str">
            <v>Subord_fx_reval</v>
          </cell>
          <cell r="H111" t="str">
            <v>валютная переоценка субордов в капитал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 filterMode="1">
    <tabColor rgb="FF00B050"/>
    <outlinePr summaryBelow="0"/>
    <pageSetUpPr fitToPage="1"/>
  </sheetPr>
  <dimension ref="A1:AE400"/>
  <sheetViews>
    <sheetView zoomScaleNormal="100" workbookViewId="0">
      <selection activeCell="A310" sqref="A310:E310"/>
    </sheetView>
  </sheetViews>
  <sheetFormatPr defaultColWidth="9.140625" defaultRowHeight="15" outlineLevelRow="4" x14ac:dyDescent="0.25"/>
  <cols>
    <col min="1" max="1" width="13.42578125" style="67" bestFit="1" customWidth="1"/>
    <col min="2" max="2" width="43.28515625" style="67" bestFit="1" customWidth="1"/>
    <col min="3" max="3" width="62.85546875" style="67" bestFit="1" customWidth="1"/>
    <col min="4" max="4" width="6.85546875" style="273" bestFit="1" customWidth="1"/>
    <col min="5" max="5" width="12.7109375" style="274" bestFit="1" customWidth="1"/>
    <col min="6" max="6" width="13.140625" style="70" customWidth="1"/>
    <col min="7" max="7" width="9.140625" style="70"/>
    <col min="8" max="8" width="9.140625" style="70" customWidth="1"/>
    <col min="9" max="17" width="9.140625" style="70"/>
    <col min="18" max="18" width="13.140625" style="70" customWidth="1"/>
    <col min="19" max="16384" width="9.140625" style="70"/>
  </cols>
  <sheetData>
    <row r="1" spans="1:18" s="215" customFormat="1" x14ac:dyDescent="0.25">
      <c r="A1" s="137" t="s">
        <v>2845</v>
      </c>
      <c r="B1" s="137" t="s">
        <v>2846</v>
      </c>
      <c r="C1" s="137" t="s">
        <v>2847</v>
      </c>
      <c r="D1" s="213" t="s">
        <v>2863</v>
      </c>
      <c r="E1" s="214" t="s">
        <v>1</v>
      </c>
    </row>
    <row r="2" spans="1:18" s="221" customFormat="1" ht="15.75" hidden="1" thickTop="1" x14ac:dyDescent="0.25">
      <c r="A2" s="216" t="s">
        <v>2</v>
      </c>
      <c r="B2" s="217" t="s">
        <v>3</v>
      </c>
      <c r="C2" s="218" t="str">
        <f>VLOOKUP($B2,[1]Struct!$C:$D,2,0)</f>
        <v>Активы всего</v>
      </c>
      <c r="D2" s="219">
        <f>LEN(A2)/2-1</f>
        <v>1</v>
      </c>
      <c r="E2" s="220">
        <v>3400421283.2551479</v>
      </c>
      <c r="F2" s="87">
        <f>IF(VLOOKUP($B2,[1]Struct!C:G,5,0)=0,0,IF(VLOOKUP($B2,[1]Struct!C:G,5,0)=1,0,IF(VLOOKUP($B2,[1]Struct!C:G,5,0)=2,20%,IF(VLOOKUP($B2,[1]Struct!C:G,5,0)=3,125%,IF(VLOOKUP($B2,[1]Struct!C:G,5,0)=4,187%)))))</f>
        <v>0</v>
      </c>
      <c r="R2" s="222">
        <f>VLOOKUP(VLOOKUP(B2,[1]Struct!C:G,5,0),[1]T135!B:C,2,0)</f>
        <v>0</v>
      </c>
    </row>
    <row r="3" spans="1:18" s="215" customFormat="1" hidden="1" outlineLevel="1" x14ac:dyDescent="0.25">
      <c r="A3" s="11" t="s">
        <v>7</v>
      </c>
      <c r="B3" s="223" t="s">
        <v>8</v>
      </c>
      <c r="C3" s="223" t="str">
        <f>VLOOKUP($B3,[1]Struct!$C:$D,2,0)</f>
        <v>Высоколиквидные активы</v>
      </c>
      <c r="D3" s="224">
        <f>LEN(A3)/2-1</f>
        <v>2</v>
      </c>
      <c r="E3" s="226">
        <v>196442344</v>
      </c>
      <c r="F3" s="87">
        <f>IF(VLOOKUP($B3,[1]Struct!C:G,5,0)=0,0,IF(VLOOKUP($B3,[1]Struct!C:G,5,0)=1,0,IF(VLOOKUP($B3,[1]Struct!C:G,5,0)=2,20%,IF(VLOOKUP($B3,[1]Struct!C:G,5,0)=3,125%,IF(VLOOKUP($B3,[1]Struct!C:G,5,0)=4,187%)))))</f>
        <v>0</v>
      </c>
      <c r="R3" s="222">
        <f>VLOOKUP(VLOOKUP(B3,[1]Struct!C:G,5,0),[1]T135!B:C,2,0)</f>
        <v>0</v>
      </c>
    </row>
    <row r="4" spans="1:18" s="67" customFormat="1" hidden="1" outlineLevel="2" x14ac:dyDescent="0.25">
      <c r="A4" s="11" t="s">
        <v>10</v>
      </c>
      <c r="B4" s="227" t="s">
        <v>11</v>
      </c>
      <c r="C4" s="223" t="str">
        <f>VLOOKUP($B4,[1]Struct!$C:$D,2,0)</f>
        <v>Денежные средства</v>
      </c>
      <c r="D4" s="224">
        <f>LEN(A4)/2-1</f>
        <v>3</v>
      </c>
      <c r="E4" s="226">
        <v>48946737</v>
      </c>
      <c r="F4" s="87">
        <f>IF(VLOOKUP($B4,[1]Struct!C:G,5,0)=0,0,IF(VLOOKUP($B4,[1]Struct!C:G,5,0)=1,0,IF(VLOOKUP($B4,[1]Struct!C:G,5,0)=2,20%,IF(VLOOKUP($B4,[1]Struct!C:G,5,0)=3,125%,IF(VLOOKUP($B4,[1]Struct!C:G,5,0)=4,187%)))))</f>
        <v>0</v>
      </c>
      <c r="R4" s="222">
        <f>VLOOKUP(VLOOKUP(B4,[1]Struct!C:G,5,0),[1]T135!B:C,2,0)</f>
        <v>0</v>
      </c>
    </row>
    <row r="5" spans="1:18" s="67" customFormat="1" ht="15" hidden="1" customHeight="1" outlineLevel="3" x14ac:dyDescent="0.25">
      <c r="A5" s="11" t="s">
        <v>13</v>
      </c>
      <c r="B5" s="228" t="s">
        <v>14</v>
      </c>
      <c r="C5" s="223" t="str">
        <f>VLOOKUP($B5,[1]Struct!$C:$D,2,0)</f>
        <v>Денежные средства в рублях</v>
      </c>
      <c r="D5" s="224">
        <f>LEN(A5)/2-1</f>
        <v>4</v>
      </c>
      <c r="E5" s="229">
        <v>36964728</v>
      </c>
      <c r="F5" s="87">
        <f>IF(VLOOKUP($B5,[1]Struct!C:G,5,0)=0,0,IF(VLOOKUP($B5,[1]Struct!C:G,5,0)=1,0,IF(VLOOKUP($B5,[1]Struct!C:G,5,0)=2,20%,IF(VLOOKUP($B5,[1]Struct!C:G,5,0)=3,125%,IF(VLOOKUP($B5,[1]Struct!C:G,5,0)=4,187%)))))</f>
        <v>0</v>
      </c>
      <c r="R5" s="222">
        <f ca="1">VLOOKUP(VLOOKUP(B5,[1]Struct!C:G,5,0),[1]T135!B:C,2,0)</f>
        <v>3.9921219836391283E-2</v>
      </c>
    </row>
    <row r="6" spans="1:18" s="67" customFormat="1" ht="15" hidden="1" customHeight="1" outlineLevel="3" x14ac:dyDescent="0.25">
      <c r="A6" s="11" t="s">
        <v>19</v>
      </c>
      <c r="B6" s="228" t="s">
        <v>20</v>
      </c>
      <c r="C6" s="223" t="str">
        <f>VLOOKUP($B6,[1]Struct!$C:$D,2,0)</f>
        <v>Денежные средства в валюте</v>
      </c>
      <c r="D6" s="224">
        <f>LEN(A6)/2-1</f>
        <v>4</v>
      </c>
      <c r="E6" s="229">
        <v>11982009</v>
      </c>
      <c r="F6" s="87">
        <f>IF(VLOOKUP($B6,[1]Struct!C:G,5,0)=0,0,IF(VLOOKUP($B6,[1]Struct!C:G,5,0)=1,0,IF(VLOOKUP($B6,[1]Struct!C:G,5,0)=2,20%,IF(VLOOKUP($B6,[1]Struct!C:G,5,0)=3,125%,IF(VLOOKUP($B6,[1]Struct!C:G,5,0)=4,187%)))))</f>
        <v>0</v>
      </c>
      <c r="R6" s="222">
        <f ca="1">VLOOKUP(VLOOKUP(B6,[1]Struct!C:G,5,0),[1]T135!B:C,2,0)</f>
        <v>3.9921219836391283E-2</v>
      </c>
    </row>
    <row r="7" spans="1:18" s="67" customFormat="1" ht="15" hidden="1" customHeight="1" outlineLevel="3" x14ac:dyDescent="0.25">
      <c r="A7" s="11" t="s">
        <v>23</v>
      </c>
      <c r="B7" s="228" t="s">
        <v>24</v>
      </c>
      <c r="C7" s="223" t="str">
        <f>VLOOKUP($B7,[1]Struct!$C:$D,2,0)</f>
        <v>Балансировщик ДС в рублях</v>
      </c>
      <c r="D7" s="224">
        <v>4</v>
      </c>
      <c r="E7" s="229"/>
      <c r="F7" s="87">
        <f>IF(VLOOKUP($B7,[1]Struct!C:G,5,0)=0,0,IF(VLOOKUP($B7,[1]Struct!C:G,5,0)=1,0,IF(VLOOKUP($B7,[1]Struct!C:G,5,0)=2,20%,IF(VLOOKUP($B7,[1]Struct!C:G,5,0)=3,125%,IF(VLOOKUP($B7,[1]Struct!C:G,5,0)=4,187%)))))</f>
        <v>0</v>
      </c>
      <c r="R7" s="222">
        <f ca="1">VLOOKUP(VLOOKUP(B7,[1]Struct!C:G,5,0),[1]T135!B:C,2,0)</f>
        <v>3.9921219836391283E-2</v>
      </c>
    </row>
    <row r="8" spans="1:18" s="67" customFormat="1" ht="15" hidden="1" customHeight="1" outlineLevel="3" x14ac:dyDescent="0.25">
      <c r="A8" s="11" t="s">
        <v>27</v>
      </c>
      <c r="B8" s="228" t="s">
        <v>28</v>
      </c>
      <c r="C8" s="223" t="str">
        <f>VLOOKUP($B8,[1]Struct!$C:$D,2,0)</f>
        <v>Балансировщик ДС в валюте</v>
      </c>
      <c r="D8" s="224">
        <v>4</v>
      </c>
      <c r="E8" s="229"/>
      <c r="F8" s="87">
        <f>IF(VLOOKUP($B8,[1]Struct!C:G,5,0)=0,0,IF(VLOOKUP($B8,[1]Struct!C:G,5,0)=1,0,IF(VLOOKUP($B8,[1]Struct!C:G,5,0)=2,20%,IF(VLOOKUP($B8,[1]Struct!C:G,5,0)=3,125%,IF(VLOOKUP($B8,[1]Struct!C:G,5,0)=4,187%)))))</f>
        <v>0</v>
      </c>
      <c r="R8" s="222">
        <f ca="1">VLOOKUP(VLOOKUP(B8,[1]Struct!C:G,5,0),[1]T135!B:C,2,0)</f>
        <v>3.9921219836391283E-2</v>
      </c>
    </row>
    <row r="9" spans="1:18" s="67" customFormat="1" hidden="1" outlineLevel="2" x14ac:dyDescent="0.25">
      <c r="A9" s="11" t="s">
        <v>30</v>
      </c>
      <c r="B9" s="227" t="s">
        <v>31</v>
      </c>
      <c r="C9" s="223" t="str">
        <f>VLOOKUP($B9,[1]Struct!$C:$D,2,0)</f>
        <v>Корр.счет и депозиты в Банке России</v>
      </c>
      <c r="D9" s="224">
        <f>LEN(A9)/2-1</f>
        <v>3</v>
      </c>
      <c r="E9" s="226">
        <v>108002682</v>
      </c>
      <c r="F9" s="87">
        <f>IF(VLOOKUP($B9,[1]Struct!C:G,5,0)=0,0,IF(VLOOKUP($B9,[1]Struct!C:G,5,0)=1,0,IF(VLOOKUP($B9,[1]Struct!C:G,5,0)=2,20%,IF(VLOOKUP($B9,[1]Struct!C:G,5,0)=3,125%,IF(VLOOKUP($B9,[1]Struct!C:G,5,0)=4,187%)))))</f>
        <v>0</v>
      </c>
      <c r="R9" s="222">
        <f>VLOOKUP(VLOOKUP(B9,[1]Struct!C:G,5,0),[1]T135!B:C,2,0)</f>
        <v>0</v>
      </c>
    </row>
    <row r="10" spans="1:18" s="67" customFormat="1" ht="15" hidden="1" customHeight="1" outlineLevel="3" x14ac:dyDescent="0.25">
      <c r="A10" s="11" t="s">
        <v>33</v>
      </c>
      <c r="B10" s="228" t="s">
        <v>34</v>
      </c>
      <c r="C10" s="223" t="str">
        <f>VLOOKUP($B10,[1]Struct!$C:$D,2,0)</f>
        <v>Корр.счет и депозиты в Банке России в рублях</v>
      </c>
      <c r="D10" s="224">
        <f>LEN(A10)/2-1</f>
        <v>4</v>
      </c>
      <c r="E10" s="229">
        <v>108002682</v>
      </c>
      <c r="F10" s="87">
        <f>IF(VLOOKUP($B10,[1]Struct!C:G,5,0)=0,0,IF(VLOOKUP($B10,[1]Struct!C:G,5,0)=1,0,IF(VLOOKUP($B10,[1]Struct!C:G,5,0)=2,20%,IF(VLOOKUP($B10,[1]Struct!C:G,5,0)=3,125%,IF(VLOOKUP($B10,[1]Struct!C:G,5,0)=4,187%)))))</f>
        <v>0</v>
      </c>
      <c r="R10" s="222">
        <f ca="1">VLOOKUP(VLOOKUP(B10,[1]Struct!C:G,5,0),[1]T135!B:C,2,0)</f>
        <v>3.9921219836391283E-2</v>
      </c>
    </row>
    <row r="11" spans="1:18" s="67" customFormat="1" ht="15" hidden="1" customHeight="1" outlineLevel="3" x14ac:dyDescent="0.25">
      <c r="A11" s="11" t="s">
        <v>37</v>
      </c>
      <c r="B11" s="228" t="s">
        <v>38</v>
      </c>
      <c r="C11" s="223" t="str">
        <f>VLOOKUP($B11,[1]Struct!$C:$D,2,0)</f>
        <v>Корр.счет и депозиты в Банке России в валюте</v>
      </c>
      <c r="D11" s="224">
        <f>LEN(A11)/2-1</f>
        <v>4</v>
      </c>
      <c r="E11" s="229">
        <v>0</v>
      </c>
      <c r="F11" s="87">
        <f>IF(VLOOKUP($B11,[1]Struct!C:G,5,0)=0,0,IF(VLOOKUP($B11,[1]Struct!C:G,5,0)=1,0,IF(VLOOKUP($B11,[1]Struct!C:G,5,0)=2,20%,IF(VLOOKUP($B11,[1]Struct!C:G,5,0)=3,125%,IF(VLOOKUP($B11,[1]Struct!C:G,5,0)=4,187%)))))</f>
        <v>0</v>
      </c>
      <c r="R11" s="222">
        <f ca="1">VLOOKUP(VLOOKUP(B11,[1]Struct!C:G,5,0),[1]T135!B:C,2,0)</f>
        <v>3.9921219836391283E-2</v>
      </c>
    </row>
    <row r="12" spans="1:18" s="67" customFormat="1" ht="15" hidden="1" customHeight="1" outlineLevel="3" x14ac:dyDescent="0.25">
      <c r="A12" s="11" t="s">
        <v>41</v>
      </c>
      <c r="B12" s="228" t="s">
        <v>42</v>
      </c>
      <c r="C12" s="223" t="str">
        <f>VLOOKUP($B12,[1]Struct!$C:$D,2,0)</f>
        <v>Балансировщик средства в Банке России в рублях</v>
      </c>
      <c r="D12" s="224">
        <v>4</v>
      </c>
      <c r="E12" s="229"/>
      <c r="F12" s="87">
        <f>IF(VLOOKUP($B12,[1]Struct!C:G,5,0)=0,0,IF(VLOOKUP($B12,[1]Struct!C:G,5,0)=1,0,IF(VLOOKUP($B12,[1]Struct!C:G,5,0)=2,20%,IF(VLOOKUP($B12,[1]Struct!C:G,5,0)=3,125%,IF(VLOOKUP($B12,[1]Struct!C:G,5,0)=4,187%)))))</f>
        <v>0</v>
      </c>
      <c r="R12" s="222">
        <f ca="1">VLOOKUP(VLOOKUP(B12,[1]Struct!C:G,5,0),[1]T135!B:C,2,0)</f>
        <v>3.9921219836391283E-2</v>
      </c>
    </row>
    <row r="13" spans="1:18" s="67" customFormat="1" ht="15" hidden="1" customHeight="1" outlineLevel="3" x14ac:dyDescent="0.25">
      <c r="A13" s="11" t="s">
        <v>44</v>
      </c>
      <c r="B13" s="228" t="s">
        <v>45</v>
      </c>
      <c r="C13" s="223" t="str">
        <f>VLOOKUP($B13,[1]Struct!$C:$D,2,0)</f>
        <v>Балансировщик средства в Банке России в валюте</v>
      </c>
      <c r="D13" s="224">
        <v>4</v>
      </c>
      <c r="E13" s="229"/>
      <c r="F13" s="87">
        <f>IF(VLOOKUP($B13,[1]Struct!C:G,5,0)=0,0,IF(VLOOKUP($B13,[1]Struct!C:G,5,0)=1,0,IF(VLOOKUP($B13,[1]Struct!C:G,5,0)=2,20%,IF(VLOOKUP($B13,[1]Struct!C:G,5,0)=3,125%,IF(VLOOKUP($B13,[1]Struct!C:G,5,0)=4,187%)))))</f>
        <v>0</v>
      </c>
      <c r="R13" s="222">
        <f ca="1">VLOOKUP(VLOOKUP(B13,[1]Struct!C:G,5,0),[1]T135!B:C,2,0)</f>
        <v>3.9921219836391283E-2</v>
      </c>
    </row>
    <row r="14" spans="1:18" s="67" customFormat="1" hidden="1" outlineLevel="2" x14ac:dyDescent="0.25">
      <c r="A14" s="11" t="s">
        <v>47</v>
      </c>
      <c r="B14" s="227" t="s">
        <v>48</v>
      </c>
      <c r="C14" s="223" t="str">
        <f>VLOOKUP($B14,[1]Struct!$C:$D,2,0)</f>
        <v>Корр.счета НОСТРО, средства в расчетах и на бирже</v>
      </c>
      <c r="D14" s="224">
        <f>LEN(A14)/2-1</f>
        <v>3</v>
      </c>
      <c r="E14" s="226">
        <v>39492925</v>
      </c>
      <c r="F14" s="87">
        <f>IF(VLOOKUP($B14,[1]Struct!C:G,5,0)=0,0,IF(VLOOKUP($B14,[1]Struct!C:G,5,0)=1,0,IF(VLOOKUP($B14,[1]Struct!C:G,5,0)=2,20%,IF(VLOOKUP($B14,[1]Struct!C:G,5,0)=3,125%,IF(VLOOKUP($B14,[1]Struct!C:G,5,0)=4,187%)))))</f>
        <v>0</v>
      </c>
      <c r="R14" s="222">
        <f>VLOOKUP(VLOOKUP(B14,[1]Struct!C:G,5,0),[1]T135!B:C,2,0)</f>
        <v>0</v>
      </c>
    </row>
    <row r="15" spans="1:18" s="67" customFormat="1" ht="15" hidden="1" customHeight="1" outlineLevel="3" x14ac:dyDescent="0.25">
      <c r="A15" s="11" t="s">
        <v>50</v>
      </c>
      <c r="B15" s="228" t="s">
        <v>51</v>
      </c>
      <c r="C15" s="223" t="str">
        <f>VLOOKUP($B15,[1]Struct!$C:$D,2,0)</f>
        <v>Корр.счета НОСТРО, средства в расчетах и на бирже в рублях</v>
      </c>
      <c r="D15" s="224">
        <f>LEN(A15)/2-1</f>
        <v>4</v>
      </c>
      <c r="E15" s="229">
        <v>20695486</v>
      </c>
      <c r="F15" s="87">
        <f>IF(VLOOKUP($B15,[1]Struct!C:G,5,0)=0,0,IF(VLOOKUP($B15,[1]Struct!C:G,5,0)=1,0,IF(VLOOKUP($B15,[1]Struct!C:G,5,0)=2,20%,IF(VLOOKUP($B15,[1]Struct!C:G,5,0)=3,125%,IF(VLOOKUP($B15,[1]Struct!C:G,5,0)=4,187%)))))</f>
        <v>0</v>
      </c>
      <c r="R15" s="222">
        <f ca="1">VLOOKUP(VLOOKUP(B15,[1]Struct!C:G,5,0),[1]T135!B:C,2,0)</f>
        <v>3.9921219836391283E-2</v>
      </c>
    </row>
    <row r="16" spans="1:18" s="67" customFormat="1" ht="15" hidden="1" customHeight="1" outlineLevel="3" x14ac:dyDescent="0.25">
      <c r="A16" s="11" t="s">
        <v>54</v>
      </c>
      <c r="B16" s="228" t="s">
        <v>55</v>
      </c>
      <c r="C16" s="223" t="str">
        <f>VLOOKUP($B16,[1]Struct!$C:$D,2,0)</f>
        <v>Корр.счета НОСТРО, средства в расчетах и на бирже в валюте</v>
      </c>
      <c r="D16" s="224">
        <f>LEN(A16)/2-1</f>
        <v>4</v>
      </c>
      <c r="E16" s="229">
        <v>18797439</v>
      </c>
      <c r="F16" s="87">
        <f>IF(VLOOKUP($B16,[1]Struct!C:G,5,0)=0,0,IF(VLOOKUP($B16,[1]Struct!C:G,5,0)=1,0,IF(VLOOKUP($B16,[1]Struct!C:G,5,0)=2,20%,IF(VLOOKUP($B16,[1]Struct!C:G,5,0)=3,125%,IF(VLOOKUP($B16,[1]Struct!C:G,5,0)=4,187%)))))</f>
        <v>0</v>
      </c>
      <c r="R16" s="222">
        <f ca="1">VLOOKUP(VLOOKUP(B16,[1]Struct!C:G,5,0),[1]T135!B:C,2,0)</f>
        <v>3.9921219836391283E-2</v>
      </c>
    </row>
    <row r="17" spans="1:18" s="67" customFormat="1" ht="15" hidden="1" customHeight="1" outlineLevel="3" x14ac:dyDescent="0.25">
      <c r="A17" s="11" t="s">
        <v>58</v>
      </c>
      <c r="B17" s="228" t="s">
        <v>59</v>
      </c>
      <c r="C17" s="223" t="str">
        <f>VLOOKUP($B17,[1]Struct!$C:$D,2,0)</f>
        <v>Балансировщик НОСТРО в рублях</v>
      </c>
      <c r="D17" s="224">
        <v>4</v>
      </c>
      <c r="E17" s="229"/>
      <c r="F17" s="87">
        <f>IF(VLOOKUP($B17,[1]Struct!C:G,5,0)=0,0,IF(VLOOKUP($B17,[1]Struct!C:G,5,0)=1,0,IF(VLOOKUP($B17,[1]Struct!C:G,5,0)=2,20%,IF(VLOOKUP($B17,[1]Struct!C:G,5,0)=3,125%,IF(VLOOKUP($B17,[1]Struct!C:G,5,0)=4,187%)))))</f>
        <v>0</v>
      </c>
      <c r="R17" s="222">
        <f ca="1">VLOOKUP(VLOOKUP(B17,[1]Struct!C:G,5,0),[1]T135!B:C,2,0)</f>
        <v>3.9921219836391283E-2</v>
      </c>
    </row>
    <row r="18" spans="1:18" s="67" customFormat="1" ht="15" hidden="1" customHeight="1" outlineLevel="3" x14ac:dyDescent="0.25">
      <c r="A18" s="11" t="s">
        <v>61</v>
      </c>
      <c r="B18" s="228" t="s">
        <v>62</v>
      </c>
      <c r="C18" s="223" t="str">
        <f>VLOOKUP($B18,[1]Struct!$C:$D,2,0)</f>
        <v>Балансировщик НОСТРО в валюте</v>
      </c>
      <c r="D18" s="224">
        <v>4</v>
      </c>
      <c r="E18" s="229"/>
      <c r="F18" s="87">
        <f>IF(VLOOKUP($B18,[1]Struct!C:G,5,0)=0,0,IF(VLOOKUP($B18,[1]Struct!C:G,5,0)=1,0,IF(VLOOKUP($B18,[1]Struct!C:G,5,0)=2,20%,IF(VLOOKUP($B18,[1]Struct!C:G,5,0)=3,125%,IF(VLOOKUP($B18,[1]Struct!C:G,5,0)=4,187%)))))</f>
        <v>0</v>
      </c>
      <c r="R18" s="222">
        <f ca="1">VLOOKUP(VLOOKUP(B18,[1]Struct!C:G,5,0),[1]T135!B:C,2,0)</f>
        <v>3.9921219836391283E-2</v>
      </c>
    </row>
    <row r="19" spans="1:18" s="232" customFormat="1" hidden="1" outlineLevel="1" x14ac:dyDescent="0.25">
      <c r="A19" s="230" t="s">
        <v>64</v>
      </c>
      <c r="B19" s="231" t="s">
        <v>65</v>
      </c>
      <c r="C19" s="223" t="str">
        <f>VLOOKUP($B19,[1]Struct!$C:$D,2,0)</f>
        <v>МБК предоставленные</v>
      </c>
      <c r="D19" s="224">
        <f>LEN(A19)/2-1</f>
        <v>2</v>
      </c>
      <c r="E19" s="226">
        <v>636551644</v>
      </c>
      <c r="F19" s="87">
        <f>IF(VLOOKUP($B19,[1]Struct!C:G,5,0)=0,0,IF(VLOOKUP($B19,[1]Struct!C:G,5,0)=1,0,IF(VLOOKUP($B19,[1]Struct!C:G,5,0)=2,20%,IF(VLOOKUP($B19,[1]Struct!C:G,5,0)=3,125%,IF(VLOOKUP($B19,[1]Struct!C:G,5,0)=4,187%)))))</f>
        <v>0</v>
      </c>
      <c r="R19" s="222">
        <f>VLOOKUP(VLOOKUP(B19,[1]Struct!C:G,5,0),[1]T135!B:C,2,0)</f>
        <v>0</v>
      </c>
    </row>
    <row r="20" spans="1:18" s="232" customFormat="1" hidden="1" outlineLevel="2" x14ac:dyDescent="0.25">
      <c r="A20" s="230" t="s">
        <v>67</v>
      </c>
      <c r="B20" s="233" t="s">
        <v>68</v>
      </c>
      <c r="C20" s="223" t="str">
        <f>VLOOKUP($B20,[1]Struct!$C:$D,2,0)</f>
        <v>МБК предоставленные в рублях</v>
      </c>
      <c r="D20" s="224">
        <f>LEN(A20)/2-1</f>
        <v>3</v>
      </c>
      <c r="E20" s="229">
        <v>456716019</v>
      </c>
      <c r="F20" s="87">
        <f>IF(VLOOKUP($B20,[1]Struct!C:G,5,0)=0,0,IF(VLOOKUP($B20,[1]Struct!C:G,5,0)=1,0,IF(VLOOKUP($B20,[1]Struct!C:G,5,0)=2,20%,IF(VLOOKUP($B20,[1]Struct!C:G,5,0)=3,125%,IF(VLOOKUP($B20,[1]Struct!C:G,5,0)=4,187%)))))</f>
        <v>0.2</v>
      </c>
      <c r="R20" s="222">
        <f>VLOOKUP(VLOOKUP(B20,[1]Struct!C:G,5,0),[1]T135!B:C,2,0)</f>
        <v>0.2</v>
      </c>
    </row>
    <row r="21" spans="1:18" s="232" customFormat="1" hidden="1" outlineLevel="2" x14ac:dyDescent="0.25">
      <c r="A21" s="230" t="s">
        <v>71</v>
      </c>
      <c r="B21" s="233" t="s">
        <v>72</v>
      </c>
      <c r="C21" s="223" t="str">
        <f>VLOOKUP($B21,[1]Struct!$C:$D,2,0)</f>
        <v xml:space="preserve">МБК предоставленные в валюте </v>
      </c>
      <c r="D21" s="224">
        <f>LEN(A21)/2-1</f>
        <v>3</v>
      </c>
      <c r="E21" s="229">
        <v>189692027</v>
      </c>
      <c r="F21" s="87">
        <f>IF(VLOOKUP($B21,[1]Struct!C:G,5,0)=0,0,IF(VLOOKUP($B21,[1]Struct!C:G,5,0)=1,0,IF(VLOOKUP($B21,[1]Struct!C:G,5,0)=2,20%,IF(VLOOKUP($B21,[1]Struct!C:G,5,0)=3,125%,IF(VLOOKUP($B21,[1]Struct!C:G,5,0)=4,187%)))))</f>
        <v>0.2</v>
      </c>
      <c r="R21" s="222">
        <f>VLOOKUP(VLOOKUP(B21,[1]Struct!C:G,5,0),[1]T135!B:C,2,0)</f>
        <v>0.2</v>
      </c>
    </row>
    <row r="22" spans="1:18" s="232" customFormat="1" hidden="1" outlineLevel="2" x14ac:dyDescent="0.25">
      <c r="A22" s="230" t="s">
        <v>75</v>
      </c>
      <c r="B22" s="233" t="s">
        <v>76</v>
      </c>
      <c r="C22" s="223" t="str">
        <f>VLOOKUP($B22,[1]Struct!$C:$D,2,0)</f>
        <v>Балансировщик МБК предоставленные в рублях</v>
      </c>
      <c r="D22" s="224">
        <v>4</v>
      </c>
      <c r="E22" s="229"/>
      <c r="F22" s="87">
        <f>IF(VLOOKUP($B22,[1]Struct!C:G,5,0)=0,0,IF(VLOOKUP($B22,[1]Struct!C:G,5,0)=1,0,IF(VLOOKUP($B22,[1]Struct!C:G,5,0)=2,20%,IF(VLOOKUP($B22,[1]Struct!C:G,5,0)=3,125%,IF(VLOOKUP($B22,[1]Struct!C:G,5,0)=4,187%)))))</f>
        <v>0.2</v>
      </c>
      <c r="R22" s="222">
        <f>VLOOKUP(VLOOKUP(B22,[1]Struct!C:G,5,0),[1]T135!B:C,2,0)</f>
        <v>0.2</v>
      </c>
    </row>
    <row r="23" spans="1:18" s="232" customFormat="1" hidden="1" outlineLevel="2" x14ac:dyDescent="0.25">
      <c r="A23" s="230" t="s">
        <v>78</v>
      </c>
      <c r="B23" s="233" t="s">
        <v>79</v>
      </c>
      <c r="C23" s="223" t="str">
        <f>VLOOKUP($B23,[1]Struct!$C:$D,2,0)</f>
        <v xml:space="preserve">Балансировщик МБК предоставленные в валюте </v>
      </c>
      <c r="D23" s="224">
        <v>4</v>
      </c>
      <c r="E23" s="229"/>
      <c r="F23" s="87">
        <f>IF(VLOOKUP($B23,[1]Struct!C:G,5,0)=0,0,IF(VLOOKUP($B23,[1]Struct!C:G,5,0)=1,0,IF(VLOOKUP($B23,[1]Struct!C:G,5,0)=2,20%,IF(VLOOKUP($B23,[1]Struct!C:G,5,0)=3,125%,IF(VLOOKUP($B23,[1]Struct!C:G,5,0)=4,187%)))))</f>
        <v>0.2</v>
      </c>
      <c r="R23" s="222">
        <f>VLOOKUP(VLOOKUP(B23,[1]Struct!C:G,5,0),[1]T135!B:C,2,0)</f>
        <v>0.2</v>
      </c>
    </row>
    <row r="24" spans="1:18" s="232" customFormat="1" hidden="1" outlineLevel="2" x14ac:dyDescent="0.25">
      <c r="A24" s="230" t="s">
        <v>81</v>
      </c>
      <c r="B24" s="233" t="s">
        <v>82</v>
      </c>
      <c r="C24" s="223" t="str">
        <f>VLOOKUP($B24,[1]Struct!$C:$D,2,0)</f>
        <v>Резервы по МБК и ВЛА</v>
      </c>
      <c r="D24" s="224">
        <f t="shared" ref="D24:D87" si="0">LEN(A24)/2-1</f>
        <v>3</v>
      </c>
      <c r="E24" s="229">
        <v>-9856402</v>
      </c>
      <c r="F24" s="87">
        <f>IF(VLOOKUP($B24,[1]Struct!C:G,5,0)=0,0,IF(VLOOKUP($B24,[1]Struct!C:G,5,0)=1,0,IF(VLOOKUP($B24,[1]Struct!C:G,5,0)=2,20%,IF(VLOOKUP($B24,[1]Struct!C:G,5,0)=3,125%,IF(VLOOKUP($B24,[1]Struct!C:G,5,0)=4,187%)))))</f>
        <v>0</v>
      </c>
      <c r="R24" s="222">
        <f>VLOOKUP(VLOOKUP(B24,[1]Struct!C:G,5,0),[1]T135!B:C,2,0)</f>
        <v>0</v>
      </c>
    </row>
    <row r="25" spans="1:18" s="232" customFormat="1" hidden="1" outlineLevel="1" x14ac:dyDescent="0.25">
      <c r="A25" s="10" t="s">
        <v>86</v>
      </c>
      <c r="B25" s="231" t="s">
        <v>87</v>
      </c>
      <c r="C25" s="223" t="str">
        <f>VLOOKUP($B25,[1]Struct!$C:$D,2,0)</f>
        <v>Долговые ценные бумаги - ВСЕГО</v>
      </c>
      <c r="D25" s="224">
        <f t="shared" si="0"/>
        <v>2</v>
      </c>
      <c r="E25" s="226">
        <v>640858809.18635643</v>
      </c>
      <c r="F25" s="87">
        <f>IF(VLOOKUP($B25,[1]Struct!C:G,5,0)=0,0,IF(VLOOKUP($B25,[1]Struct!C:G,5,0)=1,0,IF(VLOOKUP($B25,[1]Struct!C:G,5,0)=2,20%,IF(VLOOKUP($B25,[1]Struct!C:G,5,0)=3,125%,IF(VLOOKUP($B25,[1]Struct!C:G,5,0)=4,187%)))))</f>
        <v>0</v>
      </c>
      <c r="R25" s="222">
        <f>VLOOKUP(VLOOKUP(B25,[1]Struct!C:G,5,0),[1]T135!B:C,2,0)</f>
        <v>0</v>
      </c>
    </row>
    <row r="26" spans="1:18" s="232" customFormat="1" hidden="1" outlineLevel="2" x14ac:dyDescent="0.25">
      <c r="A26" s="234" t="s">
        <v>105</v>
      </c>
      <c r="B26" s="235" t="s">
        <v>106</v>
      </c>
      <c r="C26" s="223" t="str">
        <f>VLOOKUP($B26,[1]Struct!$C:$D,2,0)</f>
        <v>Облигации - учет по СС на ОПУ</v>
      </c>
      <c r="D26" s="224">
        <f t="shared" si="0"/>
        <v>3</v>
      </c>
      <c r="E26" s="226">
        <v>106086445.84864114</v>
      </c>
      <c r="F26" s="87">
        <f>IF(VLOOKUP($B26,[1]Struct!C:G,5,0)=0,0,IF(VLOOKUP($B26,[1]Struct!C:G,5,0)=1,0,IF(VLOOKUP($B26,[1]Struct!C:G,5,0)=2,20%,IF(VLOOKUP($B26,[1]Struct!C:G,5,0)=3,125%,IF(VLOOKUP($B26,[1]Struct!C:G,5,0)=4,187%)))))</f>
        <v>0</v>
      </c>
      <c r="R26" s="222">
        <f>VLOOKUP(VLOOKUP(B26,[1]Struct!C:G,5,0),[1]T135!B:C,2,0)</f>
        <v>0</v>
      </c>
    </row>
    <row r="27" spans="1:18" s="232" customFormat="1" ht="15" hidden="1" customHeight="1" outlineLevel="3" x14ac:dyDescent="0.25">
      <c r="A27" s="234" t="s">
        <v>108</v>
      </c>
      <c r="B27" s="236" t="s">
        <v>109</v>
      </c>
      <c r="C27" s="22" t="s">
        <v>2012</v>
      </c>
      <c r="D27" s="224">
        <f t="shared" si="0"/>
        <v>4</v>
      </c>
      <c r="E27" s="229">
        <v>42503611.036569998</v>
      </c>
      <c r="F27" s="87">
        <f>IF(VLOOKUP($B27,[1]Struct!C:G,5,0)=0,0,IF(VLOOKUP($B27,[1]Struct!C:G,5,0)=1,0,IF(VLOOKUP($B27,[1]Struct!C:G,5,0)=2,20%,IF(VLOOKUP($B27,[1]Struct!C:G,5,0)=3,125%,IF(VLOOKUP($B27,[1]Struct!C:G,5,0)=4,187%)))))</f>
        <v>1.25</v>
      </c>
      <c r="R27" s="222">
        <v>0</v>
      </c>
    </row>
    <row r="28" spans="1:18" s="232" customFormat="1" ht="15" hidden="1" customHeight="1" outlineLevel="3" x14ac:dyDescent="0.25">
      <c r="A28" s="234" t="s">
        <v>111</v>
      </c>
      <c r="B28" s="236" t="s">
        <v>112</v>
      </c>
      <c r="C28" s="22" t="s">
        <v>2039</v>
      </c>
      <c r="D28" s="224">
        <f t="shared" si="0"/>
        <v>4</v>
      </c>
      <c r="E28" s="229">
        <v>19559261.918551199</v>
      </c>
      <c r="F28" s="87">
        <f>IF(VLOOKUP($B28,[1]Struct!C:G,5,0)=0,0,IF(VLOOKUP($B28,[1]Struct!C:G,5,0)=1,0,IF(VLOOKUP($B28,[1]Struct!C:G,5,0)=2,20%,IF(VLOOKUP($B28,[1]Struct!C:G,5,0)=3,125%,IF(VLOOKUP($B28,[1]Struct!C:G,5,0)=4,187%)))))</f>
        <v>1.25</v>
      </c>
      <c r="R28" s="222">
        <v>0</v>
      </c>
    </row>
    <row r="29" spans="1:18" s="232" customFormat="1" ht="15" hidden="1" customHeight="1" outlineLevel="3" x14ac:dyDescent="0.25">
      <c r="A29" s="234" t="s">
        <v>113</v>
      </c>
      <c r="B29" s="236" t="s">
        <v>114</v>
      </c>
      <c r="C29" s="225" t="s">
        <v>2014</v>
      </c>
      <c r="D29" s="224">
        <f t="shared" si="0"/>
        <v>4</v>
      </c>
      <c r="E29" s="229">
        <v>25028798.877589997</v>
      </c>
      <c r="F29" s="87">
        <f>IF(VLOOKUP($B29,[1]Struct!C:G,5,0)=0,0,IF(VLOOKUP($B29,[1]Struct!C:G,5,0)=1,0,IF(VLOOKUP($B29,[1]Struct!C:G,5,0)=2,20%,IF(VLOOKUP($B29,[1]Struct!C:G,5,0)=3,125%,IF(VLOOKUP($B29,[1]Struct!C:G,5,0)=4,187%)))))</f>
        <v>1.25</v>
      </c>
      <c r="R29" s="222">
        <v>0</v>
      </c>
    </row>
    <row r="30" spans="1:18" s="232" customFormat="1" ht="15" hidden="1" customHeight="1" outlineLevel="3" x14ac:dyDescent="0.25">
      <c r="A30" s="234" t="s">
        <v>116</v>
      </c>
      <c r="B30" s="236" t="s">
        <v>117</v>
      </c>
      <c r="C30" s="225" t="s">
        <v>2040</v>
      </c>
      <c r="D30" s="224">
        <f t="shared" si="0"/>
        <v>4</v>
      </c>
      <c r="E30" s="229">
        <v>18392925.351745568</v>
      </c>
      <c r="F30" s="87">
        <f>IF(VLOOKUP($B30,[1]Struct!C:G,5,0)=0,0,IF(VLOOKUP($B30,[1]Struct!C:G,5,0)=1,0,IF(VLOOKUP($B30,[1]Struct!C:G,5,0)=2,20%,IF(VLOOKUP($B30,[1]Struct!C:G,5,0)=3,125%,IF(VLOOKUP($B30,[1]Struct!C:G,5,0)=4,187%)))))</f>
        <v>1.25</v>
      </c>
      <c r="R30" s="222">
        <v>0</v>
      </c>
    </row>
    <row r="31" spans="1:18" s="232" customFormat="1" ht="15" hidden="1" customHeight="1" outlineLevel="3" x14ac:dyDescent="0.25">
      <c r="A31" s="234" t="s">
        <v>118</v>
      </c>
      <c r="B31" s="236" t="s">
        <v>119</v>
      </c>
      <c r="C31" s="225" t="s">
        <v>2015</v>
      </c>
      <c r="D31" s="224">
        <f t="shared" si="0"/>
        <v>4</v>
      </c>
      <c r="E31" s="229">
        <v>413198.85904999997</v>
      </c>
      <c r="F31" s="87">
        <f>IF(VLOOKUP($B31,[1]Struct!C:G,5,0)=0,0,IF(VLOOKUP($B31,[1]Struct!C:G,5,0)=1,0,IF(VLOOKUP($B31,[1]Struct!C:G,5,0)=2,20%,IF(VLOOKUP($B31,[1]Struct!C:G,5,0)=3,125%,IF(VLOOKUP($B31,[1]Struct!C:G,5,0)=4,187%)))))</f>
        <v>1.25</v>
      </c>
      <c r="R31" s="222">
        <v>0</v>
      </c>
    </row>
    <row r="32" spans="1:18" s="232" customFormat="1" ht="15" hidden="1" customHeight="1" outlineLevel="3" x14ac:dyDescent="0.25">
      <c r="A32" s="234" t="s">
        <v>120</v>
      </c>
      <c r="B32" s="236" t="s">
        <v>121</v>
      </c>
      <c r="C32" s="225" t="s">
        <v>2041</v>
      </c>
      <c r="D32" s="224">
        <f t="shared" si="0"/>
        <v>4</v>
      </c>
      <c r="E32" s="229">
        <v>188649.805134375</v>
      </c>
      <c r="F32" s="87">
        <f>IF(VLOOKUP($B32,[1]Struct!C:G,5,0)=0,0,IF(VLOOKUP($B32,[1]Struct!C:G,5,0)=1,0,IF(VLOOKUP($B32,[1]Struct!C:G,5,0)=2,20%,IF(VLOOKUP($B32,[1]Struct!C:G,5,0)=3,125%,IF(VLOOKUP($B32,[1]Struct!C:G,5,0)=4,187%)))))</f>
        <v>1.25</v>
      </c>
      <c r="R32" s="222">
        <v>0</v>
      </c>
    </row>
    <row r="33" spans="1:18" s="232" customFormat="1" hidden="1" outlineLevel="2" x14ac:dyDescent="0.25">
      <c r="A33" s="234" t="s">
        <v>122</v>
      </c>
      <c r="B33" s="235" t="s">
        <v>123</v>
      </c>
      <c r="C33" s="223" t="str">
        <f>VLOOKUP($B33,[1]Struct!$C:$D,2,0)</f>
        <v>Облигации - учет по СС на ПСД</v>
      </c>
      <c r="D33" s="224">
        <f t="shared" si="0"/>
        <v>3</v>
      </c>
      <c r="E33" s="226">
        <v>221605743.06162044</v>
      </c>
      <c r="F33" s="87">
        <f>IF(VLOOKUP($B33,[1]Struct!C:G,5,0)=0,0,IF(VLOOKUP($B33,[1]Struct!C:G,5,0)=1,0,IF(VLOOKUP($B33,[1]Struct!C:G,5,0)=2,20%,IF(VLOOKUP($B33,[1]Struct!C:G,5,0)=3,125%,IF(VLOOKUP($B33,[1]Struct!C:G,5,0)=4,187%)))))</f>
        <v>0</v>
      </c>
      <c r="R33" s="222">
        <v>0</v>
      </c>
    </row>
    <row r="34" spans="1:18" s="232" customFormat="1" ht="15" hidden="1" customHeight="1" outlineLevel="3" x14ac:dyDescent="0.25">
      <c r="A34" s="234" t="s">
        <v>125</v>
      </c>
      <c r="B34" s="236" t="s">
        <v>126</v>
      </c>
      <c r="C34" s="225" t="s">
        <v>2016</v>
      </c>
      <c r="D34" s="224">
        <f t="shared" si="0"/>
        <v>4</v>
      </c>
      <c r="E34" s="229">
        <v>78898473.689877674</v>
      </c>
      <c r="F34" s="87">
        <f>IF(VLOOKUP($B34,[1]Struct!C:G,5,0)=0,0,IF(VLOOKUP($B34,[1]Struct!C:G,5,0)=1,0,IF(VLOOKUP($B34,[1]Struct!C:G,5,0)=2,20%,IF(VLOOKUP($B34,[1]Struct!C:G,5,0)=3,125%,IF(VLOOKUP($B34,[1]Struct!C:G,5,0)=4,187%)))))</f>
        <v>1.25</v>
      </c>
      <c r="R34" s="222">
        <f>VLOOKUP(P34,[1]T135!B:C,2,0)</f>
        <v>0</v>
      </c>
    </row>
    <row r="35" spans="1:18" s="232" customFormat="1" ht="15" hidden="1" customHeight="1" outlineLevel="3" x14ac:dyDescent="0.25">
      <c r="A35" s="234" t="s">
        <v>127</v>
      </c>
      <c r="B35" s="236" t="s">
        <v>128</v>
      </c>
      <c r="C35" s="225" t="s">
        <v>2042</v>
      </c>
      <c r="D35" s="224">
        <f t="shared" si="0"/>
        <v>4</v>
      </c>
      <c r="E35" s="229">
        <v>6541379.2288372358</v>
      </c>
      <c r="F35" s="87">
        <f>IF(VLOOKUP($B35,[1]Struct!C:G,5,0)=0,0,IF(VLOOKUP($B35,[1]Struct!C:G,5,0)=1,0,IF(VLOOKUP($B35,[1]Struct!C:G,5,0)=2,20%,IF(VLOOKUP($B35,[1]Struct!C:G,5,0)=3,125%,IF(VLOOKUP($B35,[1]Struct!C:G,5,0)=4,187%)))))</f>
        <v>1.25</v>
      </c>
      <c r="R35" s="222">
        <f>VLOOKUP(P35,[1]T135!B:C,2,0)</f>
        <v>0</v>
      </c>
    </row>
    <row r="36" spans="1:18" s="232" customFormat="1" ht="17.25" hidden="1" customHeight="1" outlineLevel="3" x14ac:dyDescent="0.25">
      <c r="A36" s="234" t="s">
        <v>129</v>
      </c>
      <c r="B36" s="236" t="s">
        <v>130</v>
      </c>
      <c r="C36" s="225" t="s">
        <v>2017</v>
      </c>
      <c r="D36" s="224">
        <f t="shared" si="0"/>
        <v>4</v>
      </c>
      <c r="E36" s="229">
        <v>86540188.003402919</v>
      </c>
      <c r="F36" s="87">
        <f>IF(VLOOKUP($B36,[1]Struct!C:G,5,0)=0,0,IF(VLOOKUP($B36,[1]Struct!C:G,5,0)=1,0,IF(VLOOKUP($B36,[1]Struct!C:G,5,0)=2,20%,IF(VLOOKUP($B36,[1]Struct!C:G,5,0)=3,125%,IF(VLOOKUP($B36,[1]Struct!C:G,5,0)=4,187%)))))</f>
        <v>1.25</v>
      </c>
      <c r="R36" s="222">
        <f>VLOOKUP(P36,[1]T135!B:C,2,0)</f>
        <v>0</v>
      </c>
    </row>
    <row r="37" spans="1:18" s="232" customFormat="1" ht="16.5" hidden="1" customHeight="1" outlineLevel="3" x14ac:dyDescent="0.25">
      <c r="A37" s="234" t="s">
        <v>131</v>
      </c>
      <c r="B37" s="236" t="s">
        <v>132</v>
      </c>
      <c r="C37" s="225" t="s">
        <v>2043</v>
      </c>
      <c r="D37" s="224">
        <f t="shared" si="0"/>
        <v>4</v>
      </c>
      <c r="E37" s="229">
        <v>43181428.772065796</v>
      </c>
      <c r="F37" s="87">
        <f>IF(VLOOKUP($B37,[1]Struct!C:G,5,0)=0,0,IF(VLOOKUP($B37,[1]Struct!C:G,5,0)=1,0,IF(VLOOKUP($B37,[1]Struct!C:G,5,0)=2,20%,IF(VLOOKUP($B37,[1]Struct!C:G,5,0)=3,125%,IF(VLOOKUP($B37,[1]Struct!C:G,5,0)=4,187%)))))</f>
        <v>1.25</v>
      </c>
      <c r="R37" s="222">
        <f>VLOOKUP(P37,[1]T135!B:C,2,0)</f>
        <v>0</v>
      </c>
    </row>
    <row r="38" spans="1:18" s="232" customFormat="1" ht="15" hidden="1" customHeight="1" outlineLevel="3" x14ac:dyDescent="0.25">
      <c r="A38" s="234" t="s">
        <v>133</v>
      </c>
      <c r="B38" s="236" t="s">
        <v>134</v>
      </c>
      <c r="C38" s="225" t="s">
        <v>2018</v>
      </c>
      <c r="D38" s="224">
        <f t="shared" si="0"/>
        <v>4</v>
      </c>
      <c r="E38" s="229">
        <v>4491324.2199211</v>
      </c>
      <c r="F38" s="87">
        <f>IF(VLOOKUP($B38,[1]Struct!C:G,5,0)=0,0,IF(VLOOKUP($B38,[1]Struct!C:G,5,0)=1,0,IF(VLOOKUP($B38,[1]Struct!C:G,5,0)=2,20%,IF(VLOOKUP($B38,[1]Struct!C:G,5,0)=3,125%,IF(VLOOKUP($B38,[1]Struct!C:G,5,0)=4,187%)))))</f>
        <v>1.25</v>
      </c>
      <c r="R38" s="222">
        <f>VLOOKUP(P38,[1]T135!B:C,2,0)</f>
        <v>0</v>
      </c>
    </row>
    <row r="39" spans="1:18" s="232" customFormat="1" ht="15" hidden="1" customHeight="1" outlineLevel="3" x14ac:dyDescent="0.25">
      <c r="A39" s="234" t="s">
        <v>135</v>
      </c>
      <c r="B39" s="236" t="s">
        <v>136</v>
      </c>
      <c r="C39" s="225" t="s">
        <v>2044</v>
      </c>
      <c r="D39" s="224">
        <f t="shared" si="0"/>
        <v>4</v>
      </c>
      <c r="E39" s="229">
        <v>1810163.866515738</v>
      </c>
      <c r="F39" s="87">
        <f>IF(VLOOKUP($B39,[1]Struct!C:G,5,0)=0,0,IF(VLOOKUP($B39,[1]Struct!C:G,5,0)=1,0,IF(VLOOKUP($B39,[1]Struct!C:G,5,0)=2,20%,IF(VLOOKUP($B39,[1]Struct!C:G,5,0)=3,125%,IF(VLOOKUP($B39,[1]Struct!C:G,5,0)=4,187%)))))</f>
        <v>1.25</v>
      </c>
      <c r="R39" s="222">
        <f>VLOOKUP(P39,[1]T135!B:C,2,0)</f>
        <v>0</v>
      </c>
    </row>
    <row r="40" spans="1:18" s="232" customFormat="1" ht="15" hidden="1" customHeight="1" outlineLevel="3" x14ac:dyDescent="0.25">
      <c r="A40" s="234" t="s">
        <v>137</v>
      </c>
      <c r="B40" s="236" t="s">
        <v>138</v>
      </c>
      <c r="C40" s="223" t="str">
        <f>VLOOKUP($B40,[1]Struct!$C:$D,2,0)</f>
        <v>Резервы</v>
      </c>
      <c r="D40" s="224">
        <f t="shared" si="0"/>
        <v>4</v>
      </c>
      <c r="E40" s="229">
        <v>142785.28100000002</v>
      </c>
      <c r="F40" s="87">
        <f>IF(VLOOKUP($B40,[1]Struct!C:G,5,0)=0,0,IF(VLOOKUP($B40,[1]Struct!C:G,5,0)=1,0,IF(VLOOKUP($B40,[1]Struct!C:G,5,0)=2,20%,IF(VLOOKUP($B40,[1]Struct!C:G,5,0)=3,125%,IF(VLOOKUP($B40,[1]Struct!C:G,5,0)=4,187%)))))</f>
        <v>0</v>
      </c>
      <c r="R40" s="222">
        <f>VLOOKUP(P40,[1]T135!B:C,2,0)</f>
        <v>0</v>
      </c>
    </row>
    <row r="41" spans="1:18" s="232" customFormat="1" hidden="1" outlineLevel="2" x14ac:dyDescent="0.25">
      <c r="A41" s="234" t="s">
        <v>139</v>
      </c>
      <c r="B41" s="235" t="s">
        <v>140</v>
      </c>
      <c r="C41" s="223" t="str">
        <f>VLOOKUP($B41,[1]Struct!$C:$D,2,0)</f>
        <v>Облигации - учет по АС</v>
      </c>
      <c r="D41" s="224">
        <f t="shared" si="0"/>
        <v>3</v>
      </c>
      <c r="E41" s="226">
        <v>313166620.27609485</v>
      </c>
      <c r="F41" s="87">
        <f>IF(VLOOKUP($B41,[1]Struct!C:G,5,0)=0,0,IF(VLOOKUP($B41,[1]Struct!C:G,5,0)=1,0,IF(VLOOKUP($B41,[1]Struct!C:G,5,0)=2,20%,IF(VLOOKUP($B41,[1]Struct!C:G,5,0)=3,125%,IF(VLOOKUP($B41,[1]Struct!C:G,5,0)=4,187%)))))</f>
        <v>0</v>
      </c>
      <c r="R41" s="222">
        <v>0</v>
      </c>
    </row>
    <row r="42" spans="1:18" s="232" customFormat="1" ht="15" hidden="1" customHeight="1" outlineLevel="3" x14ac:dyDescent="0.25">
      <c r="A42" s="234" t="s">
        <v>142</v>
      </c>
      <c r="B42" s="236" t="s">
        <v>143</v>
      </c>
      <c r="C42" s="225" t="s">
        <v>2021</v>
      </c>
      <c r="D42" s="224">
        <f t="shared" si="0"/>
        <v>4</v>
      </c>
      <c r="E42" s="229">
        <v>37453695.529282309</v>
      </c>
      <c r="F42" s="87">
        <f>IF(VLOOKUP($B42,[1]Struct!C:G,5,0)=0,0,IF(VLOOKUP($B42,[1]Struct!C:G,5,0)=1,0,IF(VLOOKUP($B42,[1]Struct!C:G,5,0)=2,20%,IF(VLOOKUP($B42,[1]Struct!C:G,5,0)=3,125%,IF(VLOOKUP($B42,[1]Struct!C:G,5,0)=4,187%)))))</f>
        <v>1.25</v>
      </c>
      <c r="R42" s="222">
        <f>VLOOKUP(P42,[1]T135!B:C,2,0)</f>
        <v>0</v>
      </c>
    </row>
    <row r="43" spans="1:18" s="232" customFormat="1" ht="15" hidden="1" customHeight="1" outlineLevel="3" x14ac:dyDescent="0.25">
      <c r="A43" s="234" t="s">
        <v>144</v>
      </c>
      <c r="B43" s="236" t="s">
        <v>145</v>
      </c>
      <c r="C43" s="225" t="s">
        <v>2047</v>
      </c>
      <c r="D43" s="224">
        <f t="shared" si="0"/>
        <v>4</v>
      </c>
      <c r="E43" s="229">
        <v>479282.91140057915</v>
      </c>
      <c r="F43" s="87">
        <f>IF(VLOOKUP($B43,[1]Struct!C:G,5,0)=0,0,IF(VLOOKUP($B43,[1]Struct!C:G,5,0)=1,0,IF(VLOOKUP($B43,[1]Struct!C:G,5,0)=2,20%,IF(VLOOKUP($B43,[1]Struct!C:G,5,0)=3,125%,IF(VLOOKUP($B43,[1]Struct!C:G,5,0)=4,187%)))))</f>
        <v>1.25</v>
      </c>
      <c r="R43" s="222">
        <f>VLOOKUP(P43,[1]T135!B:C,2,0)</f>
        <v>0</v>
      </c>
    </row>
    <row r="44" spans="1:18" s="232" customFormat="1" ht="15" hidden="1" customHeight="1" outlineLevel="3" x14ac:dyDescent="0.25">
      <c r="A44" s="234" t="s">
        <v>146</v>
      </c>
      <c r="B44" s="236" t="s">
        <v>147</v>
      </c>
      <c r="C44" s="225" t="s">
        <v>2022</v>
      </c>
      <c r="D44" s="224">
        <f t="shared" si="0"/>
        <v>4</v>
      </c>
      <c r="E44" s="229">
        <v>234894628.15583488</v>
      </c>
      <c r="F44" s="87">
        <f>IF(VLOOKUP($B44,[1]Struct!C:G,5,0)=0,0,IF(VLOOKUP($B44,[1]Struct!C:G,5,0)=1,0,IF(VLOOKUP($B44,[1]Struct!C:G,5,0)=2,20%,IF(VLOOKUP($B44,[1]Struct!C:G,5,0)=3,125%,IF(VLOOKUP($B44,[1]Struct!C:G,5,0)=4,187%)))))</f>
        <v>1.25</v>
      </c>
      <c r="R44" s="222">
        <f>VLOOKUP(P44,[1]T135!B:C,2,0)</f>
        <v>0</v>
      </c>
    </row>
    <row r="45" spans="1:18" s="232" customFormat="1" ht="15" hidden="1" customHeight="1" outlineLevel="3" x14ac:dyDescent="0.25">
      <c r="A45" s="234" t="s">
        <v>148</v>
      </c>
      <c r="B45" s="236" t="s">
        <v>149</v>
      </c>
      <c r="C45" s="225" t="s">
        <v>2048</v>
      </c>
      <c r="D45" s="224">
        <f t="shared" si="0"/>
        <v>4</v>
      </c>
      <c r="E45" s="229">
        <v>33690751.107500613</v>
      </c>
      <c r="F45" s="87">
        <f>IF(VLOOKUP($B45,[1]Struct!C:G,5,0)=0,0,IF(VLOOKUP($B45,[1]Struct!C:G,5,0)=1,0,IF(VLOOKUP($B45,[1]Struct!C:G,5,0)=2,20%,IF(VLOOKUP($B45,[1]Struct!C:G,5,0)=3,125%,IF(VLOOKUP($B45,[1]Struct!C:G,5,0)=4,187%)))))</f>
        <v>1.25</v>
      </c>
      <c r="R45" s="222">
        <f>VLOOKUP(P45,[1]T135!B:C,2,0)</f>
        <v>0</v>
      </c>
    </row>
    <row r="46" spans="1:18" s="232" customFormat="1" ht="15" hidden="1" customHeight="1" outlineLevel="3" x14ac:dyDescent="0.25">
      <c r="A46" s="234" t="s">
        <v>150</v>
      </c>
      <c r="B46" s="236" t="s">
        <v>151</v>
      </c>
      <c r="C46" s="225" t="s">
        <v>2023</v>
      </c>
      <c r="D46" s="224">
        <f t="shared" si="0"/>
        <v>4</v>
      </c>
      <c r="E46" s="229">
        <v>2595273.88491</v>
      </c>
      <c r="F46" s="87">
        <f>IF(VLOOKUP($B46,[1]Struct!C:G,5,0)=0,0,IF(VLOOKUP($B46,[1]Struct!C:G,5,0)=1,0,IF(VLOOKUP($B46,[1]Struct!C:G,5,0)=2,20%,IF(VLOOKUP($B46,[1]Struct!C:G,5,0)=3,125%,IF(VLOOKUP($B46,[1]Struct!C:G,5,0)=4,187%)))))</f>
        <v>1.25</v>
      </c>
      <c r="R46" s="222">
        <f>VLOOKUP(P46,[1]T135!B:C,2,0)</f>
        <v>0</v>
      </c>
    </row>
    <row r="47" spans="1:18" s="232" customFormat="1" ht="15" hidden="1" customHeight="1" outlineLevel="3" x14ac:dyDescent="0.25">
      <c r="A47" s="234" t="s">
        <v>152</v>
      </c>
      <c r="B47" s="236" t="s">
        <v>153</v>
      </c>
      <c r="C47" s="225" t="s">
        <v>2049</v>
      </c>
      <c r="D47" s="224">
        <f t="shared" si="0"/>
        <v>4</v>
      </c>
      <c r="E47" s="229">
        <v>1344792.8800664691</v>
      </c>
      <c r="F47" s="87">
        <f>IF(VLOOKUP($B47,[1]Struct!C:G,5,0)=0,0,IF(VLOOKUP($B47,[1]Struct!C:G,5,0)=1,0,IF(VLOOKUP($B47,[1]Struct!C:G,5,0)=2,20%,IF(VLOOKUP($B47,[1]Struct!C:G,5,0)=3,125%,IF(VLOOKUP($B47,[1]Struct!C:G,5,0)=4,187%)))))</f>
        <v>1.25</v>
      </c>
      <c r="R47" s="222">
        <f>VLOOKUP(P47,[1]T135!B:C,2,0)</f>
        <v>0</v>
      </c>
    </row>
    <row r="48" spans="1:18" s="232" customFormat="1" ht="15" hidden="1" customHeight="1" outlineLevel="3" x14ac:dyDescent="0.25">
      <c r="A48" s="234" t="s">
        <v>154</v>
      </c>
      <c r="B48" s="236" t="s">
        <v>155</v>
      </c>
      <c r="C48" s="223" t="str">
        <f>VLOOKUP($B48,[1]Struct!$C:$D,2,0)</f>
        <v>Резервы</v>
      </c>
      <c r="D48" s="224">
        <f t="shared" si="0"/>
        <v>4</v>
      </c>
      <c r="E48" s="229">
        <v>2708195.8071000003</v>
      </c>
      <c r="F48" s="87">
        <f>IF(VLOOKUP($B48,[1]Struct!C:G,5,0)=0,0,IF(VLOOKUP($B48,[1]Struct!C:G,5,0)=1,0,IF(VLOOKUP($B48,[1]Struct!C:G,5,0)=2,20%,IF(VLOOKUP($B48,[1]Struct!C:G,5,0)=3,125%,IF(VLOOKUP($B48,[1]Struct!C:G,5,0)=4,187%)))))</f>
        <v>0</v>
      </c>
      <c r="R48" s="222">
        <f>VLOOKUP(P48,[1]T135!B:C,2,0)</f>
        <v>0</v>
      </c>
    </row>
    <row r="49" spans="1:18" s="232" customFormat="1" hidden="1" outlineLevel="1" x14ac:dyDescent="0.25">
      <c r="A49" s="11" t="s">
        <v>156</v>
      </c>
      <c r="B49" s="231" t="s">
        <v>157</v>
      </c>
      <c r="C49" s="223" t="str">
        <f>VLOOKUP($B49,[1]Struct!$C:$D,2,0)</f>
        <v>Кредиты ЮЛ - ВСЕГО</v>
      </c>
      <c r="D49" s="224">
        <f t="shared" si="0"/>
        <v>2</v>
      </c>
      <c r="E49" s="226">
        <v>1073897755.7848597</v>
      </c>
      <c r="F49" s="87">
        <f>IF(VLOOKUP($B49,[1]Struct!C:G,5,0)=0,0,IF(VLOOKUP($B49,[1]Struct!C:G,5,0)=1,0,IF(VLOOKUP($B49,[1]Struct!C:G,5,0)=2,20%,IF(VLOOKUP($B49,[1]Struct!C:G,5,0)=3,125%,IF(VLOOKUP($B49,[1]Struct!C:G,5,0)=4,187%)))))</f>
        <v>0</v>
      </c>
      <c r="R49" s="222">
        <f>VLOOKUP(VLOOKUP(B49,[1]Struct!C:G,5,0),[1]T135!B:C,2,0)</f>
        <v>0</v>
      </c>
    </row>
    <row r="50" spans="1:18" s="232" customFormat="1" hidden="1" outlineLevel="2" x14ac:dyDescent="0.25">
      <c r="A50" s="234" t="s">
        <v>170</v>
      </c>
      <c r="B50" s="235" t="s">
        <v>171</v>
      </c>
      <c r="C50" s="223" t="str">
        <f>VLOOKUP($B50,[1]Struct!$C:$D,2,0)</f>
        <v>Кредиты ЮЛ - низкорисковые</v>
      </c>
      <c r="D50" s="224">
        <f t="shared" si="0"/>
        <v>3</v>
      </c>
      <c r="E50" s="226">
        <v>120154993.16538</v>
      </c>
      <c r="F50" s="87">
        <f>IF(VLOOKUP($B50,[1]Struct!C:G,5,0)=0,0,IF(VLOOKUP($B50,[1]Struct!C:G,5,0)=1,0,IF(VLOOKUP($B50,[1]Struct!C:G,5,0)=2,20%,IF(VLOOKUP($B50,[1]Struct!C:G,5,0)=3,125%,IF(VLOOKUP($B50,[1]Struct!C:G,5,0)=4,187%)))))</f>
        <v>0</v>
      </c>
      <c r="R50" s="222">
        <f>VLOOKUP(VLOOKUP(B50,[1]Struct!C:G,5,0),[1]T135!B:C,2,0)</f>
        <v>0</v>
      </c>
    </row>
    <row r="51" spans="1:18" s="232" customFormat="1" ht="15" hidden="1" customHeight="1" outlineLevel="3" x14ac:dyDescent="0.25">
      <c r="A51" s="237" t="s">
        <v>173</v>
      </c>
      <c r="B51" s="236" t="s">
        <v>174</v>
      </c>
      <c r="C51" s="223" t="str">
        <f>VLOOKUP($B51,[1]Struct!$C:$D,2,0)</f>
        <v>Работающие кредиты - баланс</v>
      </c>
      <c r="D51" s="224">
        <f t="shared" si="0"/>
        <v>4</v>
      </c>
      <c r="E51" s="229">
        <v>115694420.06124</v>
      </c>
      <c r="F51" s="87">
        <v>0</v>
      </c>
      <c r="R51" s="222">
        <f ca="1">VLOOKUP(VLOOKUP(B51,[1]Struct!C:G,5,0),[1]T135!B:C,2,0)</f>
        <v>0.63914670760561998</v>
      </c>
    </row>
    <row r="52" spans="1:18" s="232" customFormat="1" ht="15" hidden="1" customHeight="1" outlineLevel="3" x14ac:dyDescent="0.25">
      <c r="A52" s="237" t="s">
        <v>2864</v>
      </c>
      <c r="B52" s="236" t="s">
        <v>176</v>
      </c>
      <c r="C52" s="223" t="str">
        <f>VLOOKUP($B52,[1]Struct!$C:$D,2,0)</f>
        <v>Работающие кредиты - НКЛ</v>
      </c>
      <c r="D52" s="224">
        <f t="shared" si="0"/>
        <v>1.5</v>
      </c>
      <c r="E52" s="229">
        <v>105213250.10055999</v>
      </c>
      <c r="F52" s="87">
        <v>0</v>
      </c>
      <c r="R52" s="222">
        <f>VLOOKUP(VLOOKUP(B52,[1]Struct!C:G,5,0),[1]T135!B:C,2,0)</f>
        <v>0</v>
      </c>
    </row>
    <row r="53" spans="1:18" s="232" customFormat="1" ht="15" hidden="1" customHeight="1" outlineLevel="3" x14ac:dyDescent="0.25">
      <c r="A53" s="237" t="s">
        <v>177</v>
      </c>
      <c r="B53" s="236" t="s">
        <v>178</v>
      </c>
      <c r="C53" s="223" t="str">
        <f>VLOOKUP($B53,[1]Struct!$C:$D,2,0)</f>
        <v>Резервы по работающим кредитам</v>
      </c>
      <c r="D53" s="224">
        <f t="shared" si="0"/>
        <v>4</v>
      </c>
      <c r="E53" s="229">
        <v>-588607.07760000008</v>
      </c>
      <c r="F53" s="87">
        <v>0</v>
      </c>
      <c r="R53" s="222">
        <f>VLOOKUP(VLOOKUP(B53,[1]Struct!C:G,5,0),[1]T135!B:C,2,0)</f>
        <v>0</v>
      </c>
    </row>
    <row r="54" spans="1:18" s="232" customFormat="1" ht="15" hidden="1" customHeight="1" outlineLevel="3" x14ac:dyDescent="0.25">
      <c r="A54" s="237" t="s">
        <v>179</v>
      </c>
      <c r="B54" s="236" t="s">
        <v>180</v>
      </c>
      <c r="C54" s="223" t="str">
        <f>VLOOKUP($B54,[1]Struct!$C:$D,2,0)</f>
        <v>Неработающие кредиты</v>
      </c>
      <c r="D54" s="224">
        <f t="shared" si="0"/>
        <v>4</v>
      </c>
      <c r="E54" s="229">
        <v>10319470.11703</v>
      </c>
      <c r="F54" s="87">
        <v>0</v>
      </c>
      <c r="R54" s="222">
        <f ca="1">VLOOKUP(VLOOKUP(B54,[1]Struct!C:G,5,0),[1]T135!B:C,2,0)</f>
        <v>0.63914670760561998</v>
      </c>
    </row>
    <row r="55" spans="1:18" s="232" customFormat="1" ht="15" hidden="1" customHeight="1" outlineLevel="3" x14ac:dyDescent="0.25">
      <c r="A55" s="237" t="s">
        <v>181</v>
      </c>
      <c r="B55" s="236" t="s">
        <v>182</v>
      </c>
      <c r="C55" s="223" t="str">
        <f>VLOOKUP($B55,[1]Struct!$C:$D,2,0)</f>
        <v>Резервы по неработающим кредитам</v>
      </c>
      <c r="D55" s="224">
        <f t="shared" si="0"/>
        <v>4</v>
      </c>
      <c r="E55" s="229">
        <v>-5270289.9352900004</v>
      </c>
      <c r="F55" s="87">
        <v>0</v>
      </c>
      <c r="R55" s="222">
        <f>VLOOKUP(VLOOKUP(B55,[1]Struct!C:G,5,0),[1]T135!B:C,2,0)</f>
        <v>0</v>
      </c>
    </row>
    <row r="56" spans="1:18" s="232" customFormat="1" hidden="1" outlineLevel="2" x14ac:dyDescent="0.25">
      <c r="A56" s="234" t="s">
        <v>183</v>
      </c>
      <c r="B56" s="235" t="s">
        <v>184</v>
      </c>
      <c r="C56" s="223" t="str">
        <f>VLOOKUP($B56,[1]Struct!$C:$D,2,0)</f>
        <v>Кредиты ЮЛ - крупный бизнес</v>
      </c>
      <c r="D56" s="224">
        <f t="shared" si="0"/>
        <v>3</v>
      </c>
      <c r="E56" s="226">
        <v>362868877.12870991</v>
      </c>
      <c r="F56" s="87">
        <v>0</v>
      </c>
      <c r="R56" s="222">
        <f>VLOOKUP(VLOOKUP(B56,[1]Struct!C:G,5,0),[1]T135!B:C,2,0)</f>
        <v>0</v>
      </c>
    </row>
    <row r="57" spans="1:18" s="232" customFormat="1" ht="15" hidden="1" customHeight="1" outlineLevel="3" x14ac:dyDescent="0.25">
      <c r="A57" s="237" t="s">
        <v>186</v>
      </c>
      <c r="B57" s="236" t="s">
        <v>187</v>
      </c>
      <c r="C57" s="223" t="str">
        <f>VLOOKUP($B57,[1]Struct!$C:$D,2,0)</f>
        <v>Работающие кредиты - баланс</v>
      </c>
      <c r="D57" s="224">
        <f t="shared" si="0"/>
        <v>4</v>
      </c>
      <c r="E57" s="229">
        <v>361907346.7285499</v>
      </c>
      <c r="F57" s="87">
        <v>0</v>
      </c>
      <c r="R57" s="222">
        <f ca="1">VLOOKUP(VLOOKUP(B57,[1]Struct!C:G,5,0),[1]T135!B:C,2,0)</f>
        <v>0.63914670760561998</v>
      </c>
    </row>
    <row r="58" spans="1:18" s="232" customFormat="1" ht="15" hidden="1" customHeight="1" outlineLevel="3" x14ac:dyDescent="0.25">
      <c r="A58" s="237" t="s">
        <v>2865</v>
      </c>
      <c r="B58" s="236" t="s">
        <v>188</v>
      </c>
      <c r="C58" s="223" t="str">
        <f>VLOOKUP($B58,[1]Struct!$C:$D,2,0)</f>
        <v>Работающие кредиты - НКЛ</v>
      </c>
      <c r="D58" s="224">
        <f t="shared" si="0"/>
        <v>1.5</v>
      </c>
      <c r="E58" s="229">
        <v>233026609.70585001</v>
      </c>
      <c r="F58" s="87">
        <v>0</v>
      </c>
      <c r="R58" s="222">
        <f>VLOOKUP(VLOOKUP(B58,[1]Struct!C:G,5,0),[1]T135!B:C,2,0)</f>
        <v>0</v>
      </c>
    </row>
    <row r="59" spans="1:18" s="232" customFormat="1" ht="15" hidden="1" customHeight="1" outlineLevel="3" x14ac:dyDescent="0.25">
      <c r="A59" s="237" t="s">
        <v>189</v>
      </c>
      <c r="B59" s="236" t="s">
        <v>190</v>
      </c>
      <c r="C59" s="223" t="str">
        <f>VLOOKUP($B59,[1]Struct!$C:$D,2,0)</f>
        <v>Резервы по работающим кредитам</v>
      </c>
      <c r="D59" s="224">
        <f t="shared" si="0"/>
        <v>4</v>
      </c>
      <c r="E59" s="229">
        <v>-10816721.420910001</v>
      </c>
      <c r="F59" s="87">
        <v>0</v>
      </c>
      <c r="R59" s="222">
        <f>VLOOKUP(VLOOKUP(B59,[1]Struct!C:G,5,0),[1]T135!B:C,2,0)</f>
        <v>0</v>
      </c>
    </row>
    <row r="60" spans="1:18" s="232" customFormat="1" ht="15" hidden="1" customHeight="1" outlineLevel="3" x14ac:dyDescent="0.25">
      <c r="A60" s="237" t="s">
        <v>191</v>
      </c>
      <c r="B60" s="236" t="s">
        <v>192</v>
      </c>
      <c r="C60" s="223" t="str">
        <f>VLOOKUP($B60,[1]Struct!$C:$D,2,0)</f>
        <v>Неработающие кредиты</v>
      </c>
      <c r="D60" s="224">
        <f t="shared" si="0"/>
        <v>4</v>
      </c>
      <c r="E60" s="229">
        <v>28777988.122109991</v>
      </c>
      <c r="F60" s="87">
        <v>0</v>
      </c>
      <c r="R60" s="222">
        <f ca="1">VLOOKUP(VLOOKUP(B60,[1]Struct!C:G,5,0),[1]T135!B:C,2,0)</f>
        <v>0.63914670760561998</v>
      </c>
    </row>
    <row r="61" spans="1:18" s="232" customFormat="1" ht="15" hidden="1" customHeight="1" outlineLevel="3" x14ac:dyDescent="0.25">
      <c r="A61" s="237" t="s">
        <v>193</v>
      </c>
      <c r="B61" s="236" t="s">
        <v>194</v>
      </c>
      <c r="C61" s="223" t="str">
        <f>VLOOKUP($B61,[1]Struct!$C:$D,2,0)</f>
        <v>Резервы по неработающим кредитам</v>
      </c>
      <c r="D61" s="224">
        <f t="shared" si="0"/>
        <v>4</v>
      </c>
      <c r="E61" s="229">
        <v>-16999736.301040001</v>
      </c>
      <c r="F61" s="87">
        <v>0</v>
      </c>
      <c r="R61" s="222">
        <f>VLOOKUP(VLOOKUP(B61,[1]Struct!C:G,5,0),[1]T135!B:C,2,0)</f>
        <v>0</v>
      </c>
    </row>
    <row r="62" spans="1:18" s="232" customFormat="1" hidden="1" outlineLevel="2" x14ac:dyDescent="0.25">
      <c r="A62" s="234" t="s">
        <v>195</v>
      </c>
      <c r="B62" s="235" t="s">
        <v>196</v>
      </c>
      <c r="C62" s="223" t="str">
        <f>VLOOKUP($B62,[1]Struct!$C:$D,2,0)</f>
        <v>Кредиты ЮЛ - средний и малый бизнес</v>
      </c>
      <c r="D62" s="224">
        <f t="shared" si="0"/>
        <v>3</v>
      </c>
      <c r="E62" s="226">
        <v>226491644.12949991</v>
      </c>
      <c r="F62" s="87">
        <v>0</v>
      </c>
      <c r="R62" s="222">
        <f>VLOOKUP(VLOOKUP(B62,[1]Struct!C:G,5,0),[1]T135!B:C,2,0)</f>
        <v>0</v>
      </c>
    </row>
    <row r="63" spans="1:18" s="232" customFormat="1" ht="15" hidden="1" customHeight="1" outlineLevel="3" x14ac:dyDescent="0.25">
      <c r="A63" s="237" t="s">
        <v>198</v>
      </c>
      <c r="B63" s="236" t="s">
        <v>199</v>
      </c>
      <c r="C63" s="223" t="str">
        <f>VLOOKUP($B63,[1]Struct!$C:$D,2,0)</f>
        <v>Работающие кредиты - баланс</v>
      </c>
      <c r="D63" s="224">
        <f t="shared" si="0"/>
        <v>4</v>
      </c>
      <c r="E63" s="229">
        <v>236698133.60820991</v>
      </c>
      <c r="F63" s="87">
        <v>0</v>
      </c>
      <c r="R63" s="222">
        <f ca="1">VLOOKUP(VLOOKUP(B63,[1]Struct!C:G,5,0),[1]T135!B:C,2,0)</f>
        <v>0.63914670760561998</v>
      </c>
    </row>
    <row r="64" spans="1:18" s="232" customFormat="1" ht="15" hidden="1" customHeight="1" outlineLevel="3" x14ac:dyDescent="0.25">
      <c r="A64" s="237"/>
      <c r="B64" s="236" t="s">
        <v>200</v>
      </c>
      <c r="C64" s="223" t="str">
        <f>VLOOKUP($B64,[1]Struct!$C:$D,2,0)</f>
        <v>Работающие кредиты - НКЛ</v>
      </c>
      <c r="D64" s="224">
        <f t="shared" si="0"/>
        <v>-1</v>
      </c>
      <c r="E64" s="229">
        <v>56481935.979689993</v>
      </c>
      <c r="F64" s="87">
        <v>0</v>
      </c>
      <c r="R64" s="222">
        <f>VLOOKUP(VLOOKUP(B64,[1]Struct!C:G,5,0),[1]T135!B:C,2,0)</f>
        <v>0</v>
      </c>
    </row>
    <row r="65" spans="1:18" s="232" customFormat="1" ht="15" hidden="1" customHeight="1" outlineLevel="3" x14ac:dyDescent="0.25">
      <c r="A65" s="237" t="s">
        <v>201</v>
      </c>
      <c r="B65" s="236" t="s">
        <v>202</v>
      </c>
      <c r="C65" s="223" t="str">
        <f>VLOOKUP($B65,[1]Struct!$C:$D,2,0)</f>
        <v>Резервы по работающим кредитам</v>
      </c>
      <c r="D65" s="224">
        <f t="shared" si="0"/>
        <v>4</v>
      </c>
      <c r="E65" s="229">
        <v>-13010876.295530001</v>
      </c>
      <c r="F65" s="87">
        <v>0</v>
      </c>
      <c r="R65" s="222">
        <f>VLOOKUP(VLOOKUP(B65,[1]Struct!C:G,5,0),[1]T135!B:C,2,0)</f>
        <v>0</v>
      </c>
    </row>
    <row r="66" spans="1:18" s="232" customFormat="1" ht="15" hidden="1" customHeight="1" outlineLevel="3" x14ac:dyDescent="0.25">
      <c r="A66" s="237" t="s">
        <v>203</v>
      </c>
      <c r="B66" s="236" t="s">
        <v>204</v>
      </c>
      <c r="C66" s="223" t="str">
        <f>VLOOKUP($B66,[1]Struct!$C:$D,2,0)</f>
        <v>Неработающие кредиты</v>
      </c>
      <c r="D66" s="224">
        <f t="shared" si="0"/>
        <v>4</v>
      </c>
      <c r="E66" s="229">
        <v>20405227.53379</v>
      </c>
      <c r="F66" s="87">
        <v>0</v>
      </c>
      <c r="R66" s="222">
        <f ca="1">VLOOKUP(VLOOKUP(B66,[1]Struct!C:G,5,0),[1]T135!B:C,2,0)</f>
        <v>0.63914670760561998</v>
      </c>
    </row>
    <row r="67" spans="1:18" s="232" customFormat="1" ht="15" hidden="1" customHeight="1" outlineLevel="3" x14ac:dyDescent="0.25">
      <c r="A67" s="237" t="s">
        <v>205</v>
      </c>
      <c r="B67" s="236" t="s">
        <v>206</v>
      </c>
      <c r="C67" s="223" t="str">
        <f>VLOOKUP($B67,[1]Struct!$C:$D,2,0)</f>
        <v>Резервы по неработающим кредитам</v>
      </c>
      <c r="D67" s="224">
        <f t="shared" si="0"/>
        <v>4</v>
      </c>
      <c r="E67" s="229">
        <v>-17600840.71697</v>
      </c>
      <c r="F67" s="87">
        <v>0</v>
      </c>
      <c r="R67" s="222">
        <f>VLOOKUP(VLOOKUP(B67,[1]Struct!C:G,5,0),[1]T135!B:C,2,0)</f>
        <v>0</v>
      </c>
    </row>
    <row r="68" spans="1:18" s="232" customFormat="1" hidden="1" outlineLevel="2" x14ac:dyDescent="0.25">
      <c r="A68" s="234" t="s">
        <v>207</v>
      </c>
      <c r="B68" s="235" t="s">
        <v>208</v>
      </c>
      <c r="C68" s="223" t="str">
        <f>VLOOKUP($B68,[1]Struct!$C:$D,2,0)</f>
        <v>Кредиты ЮЛ - микро бизнес</v>
      </c>
      <c r="D68" s="224">
        <f t="shared" si="0"/>
        <v>3</v>
      </c>
      <c r="E68" s="226">
        <v>189828854.43861002</v>
      </c>
      <c r="F68" s="87">
        <v>0</v>
      </c>
      <c r="R68" s="222">
        <f>VLOOKUP(VLOOKUP(B68,[1]Struct!C:G,5,0),[1]T135!B:C,2,0)</f>
        <v>0</v>
      </c>
    </row>
    <row r="69" spans="1:18" s="232" customFormat="1" ht="15" hidden="1" customHeight="1" outlineLevel="3" x14ac:dyDescent="0.25">
      <c r="A69" s="237" t="s">
        <v>210</v>
      </c>
      <c r="B69" s="236" t="s">
        <v>211</v>
      </c>
      <c r="C69" s="223" t="str">
        <f>VLOOKUP($B69,[1]Struct!$C:$D,2,0)</f>
        <v>Работающие кредиты - баланс</v>
      </c>
      <c r="D69" s="224">
        <f t="shared" si="0"/>
        <v>4</v>
      </c>
      <c r="E69" s="229">
        <v>194512039.66046</v>
      </c>
      <c r="F69" s="87">
        <v>0</v>
      </c>
      <c r="R69" s="222">
        <f ca="1">VLOOKUP(VLOOKUP(B69,[1]Struct!C:G,5,0),[1]T135!B:C,2,0)</f>
        <v>0.63914670760561998</v>
      </c>
    </row>
    <row r="70" spans="1:18" s="232" customFormat="1" ht="15" hidden="1" customHeight="1" outlineLevel="3" x14ac:dyDescent="0.25">
      <c r="A70" s="237"/>
      <c r="B70" s="236" t="s">
        <v>212</v>
      </c>
      <c r="C70" s="223" t="str">
        <f>VLOOKUP($B70,[1]Struct!$C:$D,2,0)</f>
        <v>Работающие кредиты - НКЛ</v>
      </c>
      <c r="D70" s="224">
        <f t="shared" si="0"/>
        <v>-1</v>
      </c>
      <c r="E70" s="229">
        <v>53457278.037050024</v>
      </c>
      <c r="F70" s="87">
        <v>0</v>
      </c>
      <c r="R70" s="222">
        <f>VLOOKUP(VLOOKUP(B70,[1]Struct!C:G,5,0),[1]T135!B:C,2,0)</f>
        <v>0</v>
      </c>
    </row>
    <row r="71" spans="1:18" s="232" customFormat="1" ht="15" hidden="1" customHeight="1" outlineLevel="3" x14ac:dyDescent="0.25">
      <c r="A71" s="237" t="s">
        <v>213</v>
      </c>
      <c r="B71" s="236" t="s">
        <v>214</v>
      </c>
      <c r="C71" s="223" t="str">
        <f>VLOOKUP($B71,[1]Struct!$C:$D,2,0)</f>
        <v>Резервы по работающим кредитам</v>
      </c>
      <c r="D71" s="224">
        <f t="shared" si="0"/>
        <v>4</v>
      </c>
      <c r="E71" s="229">
        <v>-6123876.8100299928</v>
      </c>
      <c r="F71" s="87">
        <v>0</v>
      </c>
      <c r="R71" s="222">
        <f>VLOOKUP(VLOOKUP(B71,[1]Struct!C:G,5,0),[1]T135!B:C,2,0)</f>
        <v>0</v>
      </c>
    </row>
    <row r="72" spans="1:18" s="232" customFormat="1" ht="15" hidden="1" customHeight="1" outlineLevel="3" x14ac:dyDescent="0.25">
      <c r="A72" s="237" t="s">
        <v>215</v>
      </c>
      <c r="B72" s="236" t="s">
        <v>216</v>
      </c>
      <c r="C72" s="223" t="str">
        <f>VLOOKUP($B72,[1]Struct!$C:$D,2,0)</f>
        <v>Неработающие кредиты</v>
      </c>
      <c r="D72" s="224">
        <f t="shared" si="0"/>
        <v>4</v>
      </c>
      <c r="E72" s="229">
        <v>22647020.380339991</v>
      </c>
      <c r="F72" s="87">
        <v>0</v>
      </c>
      <c r="R72" s="222">
        <f ca="1">VLOOKUP(VLOOKUP(B72,[1]Struct!C:G,5,0),[1]T135!B:C,2,0)</f>
        <v>0.63914670760561998</v>
      </c>
    </row>
    <row r="73" spans="1:18" s="232" customFormat="1" ht="15" hidden="1" customHeight="1" outlineLevel="3" x14ac:dyDescent="0.25">
      <c r="A73" s="237" t="s">
        <v>217</v>
      </c>
      <c r="B73" s="236" t="s">
        <v>218</v>
      </c>
      <c r="C73" s="223" t="str">
        <f>VLOOKUP($B73,[1]Struct!$C:$D,2,0)</f>
        <v>Резервы по неработающим кредитам</v>
      </c>
      <c r="D73" s="224">
        <f t="shared" si="0"/>
        <v>4</v>
      </c>
      <c r="E73" s="229">
        <v>-21206328.792159989</v>
      </c>
      <c r="F73" s="87">
        <v>0</v>
      </c>
      <c r="R73" s="222">
        <f>VLOOKUP(VLOOKUP(B73,[1]Struct!C:G,5,0),[1]T135!B:C,2,0)</f>
        <v>0</v>
      </c>
    </row>
    <row r="74" spans="1:18" s="232" customFormat="1" hidden="1" outlineLevel="2" x14ac:dyDescent="0.25">
      <c r="A74" s="234" t="s">
        <v>219</v>
      </c>
      <c r="B74" s="235" t="s">
        <v>220</v>
      </c>
      <c r="C74" s="223" t="str">
        <f>VLOOKUP($B74,[1]Struct!$C:$D,2,0)</f>
        <v>Финансирование строительства жилья</v>
      </c>
      <c r="D74" s="224">
        <f t="shared" si="0"/>
        <v>3</v>
      </c>
      <c r="E74" s="226">
        <v>5718909.3892599996</v>
      </c>
      <c r="F74" s="87">
        <v>0</v>
      </c>
      <c r="R74" s="222">
        <f>VLOOKUP(VLOOKUP(B74,[1]Struct!C:G,5,0),[1]T135!B:C,2,0)</f>
        <v>0</v>
      </c>
    </row>
    <row r="75" spans="1:18" s="232" customFormat="1" ht="15" hidden="1" customHeight="1" outlineLevel="3" x14ac:dyDescent="0.25">
      <c r="A75" s="237" t="s">
        <v>222</v>
      </c>
      <c r="B75" s="236" t="s">
        <v>223</v>
      </c>
      <c r="C75" s="223" t="str">
        <f>VLOOKUP($B75,[1]Struct!$C:$D,2,0)</f>
        <v>Работающие кредиты - баланс</v>
      </c>
      <c r="D75" s="224">
        <f t="shared" si="0"/>
        <v>4</v>
      </c>
      <c r="E75" s="229">
        <v>6352005.8421799997</v>
      </c>
      <c r="F75" s="87">
        <v>0</v>
      </c>
      <c r="R75" s="222">
        <f ca="1">VLOOKUP(VLOOKUP(B75,[1]Struct!C:G,5,0),[1]T135!B:C,2,0)</f>
        <v>0.63914670760561998</v>
      </c>
    </row>
    <row r="76" spans="1:18" s="232" customFormat="1" ht="15" hidden="1" customHeight="1" outlineLevel="3" x14ac:dyDescent="0.25">
      <c r="A76" s="237"/>
      <c r="B76" s="236" t="s">
        <v>224</v>
      </c>
      <c r="C76" s="223" t="str">
        <f>VLOOKUP($B76,[1]Struct!$C:$D,2,0)</f>
        <v>Работающие кредиты - НКЛ</v>
      </c>
      <c r="D76" s="224">
        <f t="shared" si="0"/>
        <v>-1</v>
      </c>
      <c r="E76" s="229">
        <v>5414086.8269499997</v>
      </c>
      <c r="F76" s="87">
        <v>0</v>
      </c>
      <c r="R76" s="222">
        <f>VLOOKUP(VLOOKUP(B76,[1]Struct!C:G,5,0),[1]T135!B:C,2,0)</f>
        <v>0</v>
      </c>
    </row>
    <row r="77" spans="1:18" s="232" customFormat="1" ht="15" hidden="1" customHeight="1" outlineLevel="3" x14ac:dyDescent="0.25">
      <c r="A77" s="237" t="s">
        <v>225</v>
      </c>
      <c r="B77" s="236" t="s">
        <v>226</v>
      </c>
      <c r="C77" s="223" t="str">
        <f>VLOOKUP($B77,[1]Struct!$C:$D,2,0)</f>
        <v>Резервы по работающим кредитам</v>
      </c>
      <c r="D77" s="224">
        <f t="shared" si="0"/>
        <v>4</v>
      </c>
      <c r="E77" s="229">
        <v>-633096.45291999995</v>
      </c>
      <c r="F77" s="87">
        <v>0</v>
      </c>
      <c r="R77" s="222">
        <f>VLOOKUP(VLOOKUP(B77,[1]Struct!C:G,5,0),[1]T135!B:C,2,0)</f>
        <v>0</v>
      </c>
    </row>
    <row r="78" spans="1:18" s="232" customFormat="1" ht="15" hidden="1" customHeight="1" outlineLevel="3" x14ac:dyDescent="0.25">
      <c r="A78" s="237" t="s">
        <v>227</v>
      </c>
      <c r="B78" s="236" t="s">
        <v>228</v>
      </c>
      <c r="C78" s="223" t="str">
        <f>VLOOKUP($B78,[1]Struct!$C:$D,2,0)</f>
        <v>Неработающие кредиты</v>
      </c>
      <c r="D78" s="224">
        <f t="shared" si="0"/>
        <v>4</v>
      </c>
      <c r="E78" s="229">
        <v>0</v>
      </c>
      <c r="F78" s="87">
        <v>0</v>
      </c>
      <c r="R78" s="222">
        <f ca="1">VLOOKUP(VLOOKUP(B78,[1]Struct!C:G,5,0),[1]T135!B:C,2,0)</f>
        <v>0.63914670760561998</v>
      </c>
    </row>
    <row r="79" spans="1:18" s="232" customFormat="1" ht="15" hidden="1" customHeight="1" outlineLevel="3" x14ac:dyDescent="0.25">
      <c r="A79" s="237" t="s">
        <v>229</v>
      </c>
      <c r="B79" s="236" t="s">
        <v>230</v>
      </c>
      <c r="C79" s="223" t="str">
        <f>VLOOKUP($B79,[1]Struct!$C:$D,2,0)</f>
        <v>Резервы по неработающим кредитам</v>
      </c>
      <c r="D79" s="224">
        <f t="shared" si="0"/>
        <v>4</v>
      </c>
      <c r="E79" s="229">
        <v>0</v>
      </c>
      <c r="F79" s="87">
        <v>0</v>
      </c>
      <c r="R79" s="222">
        <f>VLOOKUP(VLOOKUP(B79,[1]Struct!C:G,5,0),[1]T135!B:C,2,0)</f>
        <v>0</v>
      </c>
    </row>
    <row r="80" spans="1:18" s="232" customFormat="1" hidden="1" outlineLevel="2" x14ac:dyDescent="0.25">
      <c r="A80" s="234" t="s">
        <v>231</v>
      </c>
      <c r="B80" s="235" t="s">
        <v>232</v>
      </c>
      <c r="C80" s="223" t="str">
        <f>VLOOKUP($B80,[1]Struct!$C:$D,2,0)</f>
        <v>Прочие специализированные кредиты</v>
      </c>
      <c r="D80" s="224">
        <f t="shared" si="0"/>
        <v>3</v>
      </c>
      <c r="E80" s="226">
        <v>58444428.943259999</v>
      </c>
      <c r="F80" s="87">
        <v>0</v>
      </c>
      <c r="R80" s="222">
        <f>VLOOKUP(VLOOKUP(B80,[1]Struct!C:G,5,0),[1]T135!B:C,2,0)</f>
        <v>0</v>
      </c>
    </row>
    <row r="81" spans="1:18" s="232" customFormat="1" ht="15" hidden="1" customHeight="1" outlineLevel="3" x14ac:dyDescent="0.25">
      <c r="A81" s="237" t="s">
        <v>234</v>
      </c>
      <c r="B81" s="236" t="s">
        <v>235</v>
      </c>
      <c r="C81" s="223" t="str">
        <f>VLOOKUP($B81,[1]Struct!$C:$D,2,0)</f>
        <v>Работающие кредиты - баланс</v>
      </c>
      <c r="D81" s="224">
        <f t="shared" si="0"/>
        <v>4</v>
      </c>
      <c r="E81" s="229">
        <v>59892643.421549998</v>
      </c>
      <c r="F81" s="87">
        <v>0</v>
      </c>
      <c r="R81" s="222">
        <f ca="1">VLOOKUP(VLOOKUP(B81,[1]Struct!C:G,5,0),[1]T135!B:C,2,0)</f>
        <v>0.63914670760561998</v>
      </c>
    </row>
    <row r="82" spans="1:18" s="232" customFormat="1" ht="15" hidden="1" customHeight="1" outlineLevel="3" x14ac:dyDescent="0.25">
      <c r="A82" s="237"/>
      <c r="B82" s="236" t="s">
        <v>236</v>
      </c>
      <c r="C82" s="223" t="str">
        <f>VLOOKUP($B82,[1]Struct!$C:$D,2,0)</f>
        <v>Работающие кредиты - НКЛ</v>
      </c>
      <c r="D82" s="224">
        <f t="shared" si="0"/>
        <v>-1</v>
      </c>
      <c r="E82" s="229">
        <v>24080747.816100001</v>
      </c>
      <c r="F82" s="87">
        <v>0</v>
      </c>
      <c r="R82" s="222">
        <f>VLOOKUP(VLOOKUP(B82,[1]Struct!C:G,5,0),[1]T135!B:C,2,0)</f>
        <v>0</v>
      </c>
    </row>
    <row r="83" spans="1:18" s="232" customFormat="1" ht="15" hidden="1" customHeight="1" outlineLevel="3" x14ac:dyDescent="0.25">
      <c r="A83" s="237" t="s">
        <v>237</v>
      </c>
      <c r="B83" s="236" t="s">
        <v>238</v>
      </c>
      <c r="C83" s="223" t="str">
        <f>VLOOKUP($B83,[1]Struct!$C:$D,2,0)</f>
        <v>Резервы по работающим кредитам</v>
      </c>
      <c r="D83" s="224">
        <f t="shared" si="0"/>
        <v>4</v>
      </c>
      <c r="E83" s="229">
        <v>-3856363.9002200002</v>
      </c>
      <c r="F83" s="87">
        <v>0</v>
      </c>
      <c r="R83" s="222">
        <f>VLOOKUP(VLOOKUP(B83,[1]Struct!C:G,5,0),[1]T135!B:C,2,0)</f>
        <v>0</v>
      </c>
    </row>
    <row r="84" spans="1:18" s="232" customFormat="1" ht="15" hidden="1" customHeight="1" outlineLevel="3" x14ac:dyDescent="0.25">
      <c r="A84" s="237" t="s">
        <v>239</v>
      </c>
      <c r="B84" s="236" t="s">
        <v>240</v>
      </c>
      <c r="C84" s="223" t="str">
        <f>VLOOKUP($B84,[1]Struct!$C:$D,2,0)</f>
        <v>Неработающие кредиты</v>
      </c>
      <c r="D84" s="224">
        <f t="shared" si="0"/>
        <v>4</v>
      </c>
      <c r="E84" s="229">
        <v>6385142.5062999986</v>
      </c>
      <c r="F84" s="87">
        <v>0</v>
      </c>
      <c r="R84" s="222">
        <f ca="1">VLOOKUP(VLOOKUP(B84,[1]Struct!C:G,5,0),[1]T135!B:C,2,0)</f>
        <v>0.63914670760561998</v>
      </c>
    </row>
    <row r="85" spans="1:18" s="232" customFormat="1" ht="15" hidden="1" customHeight="1" outlineLevel="3" x14ac:dyDescent="0.25">
      <c r="A85" s="237" t="s">
        <v>241</v>
      </c>
      <c r="B85" s="236" t="s">
        <v>242</v>
      </c>
      <c r="C85" s="223" t="str">
        <f>VLOOKUP($B85,[1]Struct!$C:$D,2,0)</f>
        <v>Резервы по неработающим кредитам</v>
      </c>
      <c r="D85" s="224">
        <f t="shared" si="0"/>
        <v>4</v>
      </c>
      <c r="E85" s="229">
        <v>-3976993.0843699998</v>
      </c>
      <c r="F85" s="87">
        <v>0</v>
      </c>
      <c r="R85" s="222">
        <f>VLOOKUP(VLOOKUP(B85,[1]Struct!C:G,5,0),[1]T135!B:C,2,0)</f>
        <v>0</v>
      </c>
    </row>
    <row r="86" spans="1:18" s="232" customFormat="1" hidden="1" outlineLevel="2" x14ac:dyDescent="0.25">
      <c r="A86" s="234" t="s">
        <v>243</v>
      </c>
      <c r="B86" s="235" t="s">
        <v>244</v>
      </c>
      <c r="C86" s="223" t="str">
        <f>VLOOKUP($B86,[1]Struct!$C:$D,2,0)</f>
        <v>Кредиты ЮЛ - спецпортфель</v>
      </c>
      <c r="D86" s="224">
        <f t="shared" si="0"/>
        <v>3</v>
      </c>
      <c r="E86" s="226">
        <v>0</v>
      </c>
      <c r="F86" s="87">
        <v>0</v>
      </c>
      <c r="R86" s="222">
        <f>VLOOKUP(VLOOKUP(B86,[1]Struct!C:G,5,0),[1]T135!B:C,2,0)</f>
        <v>0</v>
      </c>
    </row>
    <row r="87" spans="1:18" s="232" customFormat="1" ht="15" hidden="1" customHeight="1" outlineLevel="3" x14ac:dyDescent="0.25">
      <c r="A87" s="237" t="s">
        <v>246</v>
      </c>
      <c r="B87" s="236" t="s">
        <v>247</v>
      </c>
      <c r="C87" s="223" t="str">
        <f>VLOOKUP($B87,[1]Struct!$C:$D,2,0)</f>
        <v>Работающие кредиты - баланс</v>
      </c>
      <c r="D87" s="224">
        <f t="shared" si="0"/>
        <v>4</v>
      </c>
      <c r="E87" s="229">
        <v>0</v>
      </c>
      <c r="F87" s="87">
        <v>0</v>
      </c>
      <c r="R87" s="222">
        <f ca="1">VLOOKUP(VLOOKUP(B87,[1]Struct!C:G,5,0),[1]T135!B:C,2,0)</f>
        <v>0.63914670760561998</v>
      </c>
    </row>
    <row r="88" spans="1:18" s="232" customFormat="1" ht="15" hidden="1" customHeight="1" outlineLevel="3" x14ac:dyDescent="0.25">
      <c r="A88" s="237"/>
      <c r="B88" s="236" t="s">
        <v>248</v>
      </c>
      <c r="C88" s="223" t="str">
        <f>VLOOKUP($B88,[1]Struct!$C:$D,2,0)</f>
        <v>Работающие кредиты - НКЛ</v>
      </c>
      <c r="D88" s="224">
        <f t="shared" ref="D88:D138" si="1">LEN(A88)/2-1</f>
        <v>-1</v>
      </c>
      <c r="E88" s="229">
        <v>0</v>
      </c>
      <c r="F88" s="87">
        <v>0</v>
      </c>
      <c r="R88" s="222">
        <f>VLOOKUP(VLOOKUP(B88,[1]Struct!C:G,5,0),[1]T135!B:C,2,0)</f>
        <v>0</v>
      </c>
    </row>
    <row r="89" spans="1:18" s="232" customFormat="1" ht="15" hidden="1" customHeight="1" outlineLevel="3" x14ac:dyDescent="0.25">
      <c r="A89" s="237" t="s">
        <v>249</v>
      </c>
      <c r="B89" s="236" t="s">
        <v>250</v>
      </c>
      <c r="C89" s="223" t="str">
        <f>VLOOKUP($B89,[1]Struct!$C:$D,2,0)</f>
        <v>Резервы по работающим кредитам</v>
      </c>
      <c r="D89" s="224">
        <f t="shared" si="1"/>
        <v>4</v>
      </c>
      <c r="E89" s="229">
        <v>0</v>
      </c>
      <c r="F89" s="87">
        <v>0</v>
      </c>
      <c r="R89" s="222">
        <f>VLOOKUP(VLOOKUP(B89,[1]Struct!C:G,5,0),[1]T135!B:C,2,0)</f>
        <v>0</v>
      </c>
    </row>
    <row r="90" spans="1:18" s="232" customFormat="1" ht="15" hidden="1" customHeight="1" outlineLevel="3" x14ac:dyDescent="0.25">
      <c r="A90" s="237" t="s">
        <v>251</v>
      </c>
      <c r="B90" s="236" t="s">
        <v>252</v>
      </c>
      <c r="C90" s="223" t="str">
        <f>VLOOKUP($B90,[1]Struct!$C:$D,2,0)</f>
        <v>Неработающие кредиты</v>
      </c>
      <c r="D90" s="224">
        <f t="shared" si="1"/>
        <v>4</v>
      </c>
      <c r="E90" s="229">
        <v>0</v>
      </c>
      <c r="F90" s="87">
        <v>0</v>
      </c>
      <c r="R90" s="222">
        <f ca="1">VLOOKUP(VLOOKUP(B90,[1]Struct!C:G,5,0),[1]T135!B:C,2,0)</f>
        <v>0.63914670760561998</v>
      </c>
    </row>
    <row r="91" spans="1:18" s="232" customFormat="1" ht="15" hidden="1" customHeight="1" outlineLevel="3" x14ac:dyDescent="0.25">
      <c r="A91" s="237" t="s">
        <v>253</v>
      </c>
      <c r="B91" s="236" t="s">
        <v>254</v>
      </c>
      <c r="C91" s="223" t="str">
        <f>VLOOKUP($B91,[1]Struct!$C:$D,2,0)</f>
        <v>Резервы по неработающим кредитам</v>
      </c>
      <c r="D91" s="224">
        <f t="shared" si="1"/>
        <v>4</v>
      </c>
      <c r="E91" s="229">
        <v>0</v>
      </c>
      <c r="F91" s="87">
        <v>0</v>
      </c>
      <c r="R91" s="222">
        <f>VLOOKUP(VLOOKUP(B91,[1]Struct!C:G,5,0),[1]T135!B:C,2,0)</f>
        <v>0</v>
      </c>
    </row>
    <row r="92" spans="1:18" s="232" customFormat="1" hidden="1" outlineLevel="2" x14ac:dyDescent="0.25">
      <c r="A92" s="234" t="s">
        <v>2866</v>
      </c>
      <c r="B92" s="235" t="s">
        <v>255</v>
      </c>
      <c r="C92" s="223" t="str">
        <f>VLOOKUP($B92,[1]Struct!$C:$D,2,0)</f>
        <v>Кредиты ЮЛ - прочие</v>
      </c>
      <c r="D92" s="224">
        <f t="shared" si="1"/>
        <v>3</v>
      </c>
      <c r="E92" s="226">
        <v>110390048.59013999</v>
      </c>
      <c r="F92" s="87">
        <v>0</v>
      </c>
      <c r="R92" s="222">
        <f>VLOOKUP(VLOOKUP(B92,[1]Struct!C:G,5,0),[1]T135!B:C,2,0)</f>
        <v>0</v>
      </c>
    </row>
    <row r="93" spans="1:18" s="232" customFormat="1" ht="15" hidden="1" customHeight="1" outlineLevel="3" x14ac:dyDescent="0.25">
      <c r="A93" s="237" t="s">
        <v>2867</v>
      </c>
      <c r="B93" s="236" t="s">
        <v>257</v>
      </c>
      <c r="C93" s="223" t="str">
        <f>VLOOKUP($B93,[1]Struct!$C:$D,2,0)</f>
        <v>Работающие кредиты - баланс</v>
      </c>
      <c r="D93" s="224">
        <f t="shared" si="1"/>
        <v>4</v>
      </c>
      <c r="E93" s="229">
        <v>111964645.71496999</v>
      </c>
      <c r="F93" s="87">
        <v>0</v>
      </c>
      <c r="R93" s="222">
        <f ca="1">VLOOKUP(VLOOKUP(B93,[1]Struct!C:G,5,0),[1]T135!B:C,2,0)</f>
        <v>0.63914670760561998</v>
      </c>
    </row>
    <row r="94" spans="1:18" s="232" customFormat="1" ht="15" hidden="1" customHeight="1" outlineLevel="3" x14ac:dyDescent="0.25">
      <c r="A94" s="237"/>
      <c r="B94" s="236" t="s">
        <v>258</v>
      </c>
      <c r="C94" s="223" t="str">
        <f>VLOOKUP($B94,[1]Struct!$C:$D,2,0)</f>
        <v>Работающие кредиты - НКЛ</v>
      </c>
      <c r="D94" s="224">
        <f t="shared" si="1"/>
        <v>-1</v>
      </c>
      <c r="E94" s="229">
        <v>21665861.948869999</v>
      </c>
      <c r="F94" s="87">
        <v>0</v>
      </c>
      <c r="R94" s="222">
        <f>VLOOKUP(VLOOKUP(B94,[1]Struct!C:G,5,0),[1]T135!B:C,2,0)</f>
        <v>0</v>
      </c>
    </row>
    <row r="95" spans="1:18" s="232" customFormat="1" ht="15" hidden="1" customHeight="1" outlineLevel="3" x14ac:dyDescent="0.25">
      <c r="A95" s="237" t="s">
        <v>2868</v>
      </c>
      <c r="B95" s="236" t="s">
        <v>259</v>
      </c>
      <c r="C95" s="223" t="str">
        <f>VLOOKUP($B95,[1]Struct!$C:$D,2,0)</f>
        <v>Резервы по работающим кредитам</v>
      </c>
      <c r="D95" s="224">
        <f t="shared" si="1"/>
        <v>4</v>
      </c>
      <c r="E95" s="229">
        <v>-1940306.05174</v>
      </c>
      <c r="F95" s="87">
        <v>0</v>
      </c>
      <c r="R95" s="222">
        <f>VLOOKUP(VLOOKUP(B95,[1]Struct!C:G,5,0),[1]T135!B:C,2,0)</f>
        <v>0</v>
      </c>
    </row>
    <row r="96" spans="1:18" s="232" customFormat="1" ht="15" hidden="1" customHeight="1" outlineLevel="3" x14ac:dyDescent="0.25">
      <c r="A96" s="237" t="s">
        <v>2869</v>
      </c>
      <c r="B96" s="236" t="s">
        <v>260</v>
      </c>
      <c r="C96" s="223" t="str">
        <f>VLOOKUP($B96,[1]Struct!$C:$D,2,0)</f>
        <v>Неработающие кредиты</v>
      </c>
      <c r="D96" s="224">
        <f t="shared" si="1"/>
        <v>4</v>
      </c>
      <c r="E96" s="229">
        <v>1843919.39112</v>
      </c>
      <c r="F96" s="87">
        <v>0</v>
      </c>
      <c r="R96" s="222">
        <f ca="1">VLOOKUP(VLOOKUP(B96,[1]Struct!C:G,5,0),[1]T135!B:C,2,0)</f>
        <v>0.63914670760561998</v>
      </c>
    </row>
    <row r="97" spans="1:18" s="232" customFormat="1" ht="15" hidden="1" customHeight="1" outlineLevel="3" x14ac:dyDescent="0.25">
      <c r="A97" s="237" t="s">
        <v>2870</v>
      </c>
      <c r="B97" s="236" t="s">
        <v>261</v>
      </c>
      <c r="C97" s="223" t="str">
        <f>VLOOKUP($B97,[1]Struct!$C:$D,2,0)</f>
        <v>Резервы по неработающим кредитам</v>
      </c>
      <c r="D97" s="224">
        <f t="shared" si="1"/>
        <v>4</v>
      </c>
      <c r="E97" s="229">
        <v>-1478210.4642099999</v>
      </c>
      <c r="F97" s="87">
        <f>IF(VLOOKUP($B97,[1]Struct!C:G,5,0)=0,0,IF(VLOOKUP($B97,[1]Struct!C:G,5,0)=1,0,IF(VLOOKUP($B97,[1]Struct!C:G,5,0)=2,20%,IF(VLOOKUP($B97,[1]Struct!C:G,5,0)=3,125%,IF(VLOOKUP($B97,[1]Struct!C:G,5,0)=4,187%)))))</f>
        <v>0</v>
      </c>
      <c r="R97" s="222">
        <f>VLOOKUP(VLOOKUP(B97,[1]Struct!C:G,5,0),[1]T135!B:C,2,0)</f>
        <v>0</v>
      </c>
    </row>
    <row r="98" spans="1:18" s="232" customFormat="1" hidden="1" outlineLevel="1" x14ac:dyDescent="0.25">
      <c r="A98" s="10" t="s">
        <v>262</v>
      </c>
      <c r="B98" s="231" t="s">
        <v>263</v>
      </c>
      <c r="C98" s="223" t="str">
        <f>VLOOKUP($B98,[1]Struct!$C:$D,2,0)</f>
        <v>Кредиты ФЛ - ВСЕГО</v>
      </c>
      <c r="D98" s="224">
        <f t="shared" si="1"/>
        <v>2</v>
      </c>
      <c r="E98" s="226">
        <v>433904926.00000036</v>
      </c>
      <c r="F98" s="87">
        <f>IF(VLOOKUP($B98,[1]Struct!C:G,5,0)=0,0,IF(VLOOKUP($B98,[1]Struct!C:G,5,0)=1,0,IF(VLOOKUP($B98,[1]Struct!C:G,5,0)=2,20%,IF(VLOOKUP($B98,[1]Struct!C:G,5,0)=3,125%,IF(VLOOKUP($B98,[1]Struct!C:G,5,0)=4,187%)))))</f>
        <v>0</v>
      </c>
      <c r="R98" s="222">
        <f>VLOOKUP(VLOOKUP(B98,[1]Struct!C:G,5,0),[1]T135!B:C,2,0)</f>
        <v>0</v>
      </c>
    </row>
    <row r="99" spans="1:18" s="232" customFormat="1" hidden="1" outlineLevel="2" x14ac:dyDescent="0.25">
      <c r="A99" s="10" t="s">
        <v>270</v>
      </c>
      <c r="B99" s="235" t="s">
        <v>271</v>
      </c>
      <c r="C99" s="223" t="str">
        <f>VLOOKUP($B99,[1]Struct!$C:$D,2,0)</f>
        <v>Ипотечные кредиты</v>
      </c>
      <c r="D99" s="224">
        <f t="shared" si="1"/>
        <v>3</v>
      </c>
      <c r="E99" s="226">
        <v>152352538</v>
      </c>
      <c r="F99" s="87">
        <f>IF(VLOOKUP($B99,[1]Struct!C:G,5,0)=0,0,IF(VLOOKUP($B99,[1]Struct!C:G,5,0)=1,0,IF(VLOOKUP($B99,[1]Struct!C:G,5,0)=2,20%,IF(VLOOKUP($B99,[1]Struct!C:G,5,0)=3,125%,IF(VLOOKUP($B99,[1]Struct!C:G,5,0)=4,187%)))))</f>
        <v>0</v>
      </c>
      <c r="R99" s="222">
        <f>VLOOKUP(VLOOKUP(B99,[1]Struct!C:G,5,0),[1]T135!B:C,2,0)</f>
        <v>0</v>
      </c>
    </row>
    <row r="100" spans="1:18" s="232" customFormat="1" ht="15" hidden="1" customHeight="1" outlineLevel="3" x14ac:dyDescent="0.25">
      <c r="A100" s="238" t="s">
        <v>273</v>
      </c>
      <c r="B100" s="236" t="s">
        <v>274</v>
      </c>
      <c r="C100" s="223" t="str">
        <f>VLOOKUP($B100,[1]Struct!$C:$D,2,0)</f>
        <v>Работающие кредиты</v>
      </c>
      <c r="D100" s="224">
        <f t="shared" si="1"/>
        <v>4</v>
      </c>
      <c r="E100" s="229">
        <v>152706684</v>
      </c>
      <c r="F100" s="87">
        <f>IF(VLOOKUP($B100,[1]Struct!C:G,5,0)=0,0,IF(VLOOKUP($B100,[1]Struct!C:G,5,0)=1,0,IF(VLOOKUP($B100,[1]Struct!C:G,5,0)=2,20%,IF(VLOOKUP($B100,[1]Struct!C:G,5,0)=3,125%,IF(VLOOKUP($B100,[1]Struct!C:G,5,0)=4,187%)))))</f>
        <v>1.87</v>
      </c>
      <c r="R100" s="222">
        <f>VLOOKUP(VLOOKUP(B100,[1]Struct!C:G,5,0),[1]T135!B:C,2,0)</f>
        <v>0.44298839314380178</v>
      </c>
    </row>
    <row r="101" spans="1:18" s="232" customFormat="1" ht="15" hidden="1" customHeight="1" outlineLevel="3" x14ac:dyDescent="0.25">
      <c r="A101" s="238" t="s">
        <v>275</v>
      </c>
      <c r="B101" s="236" t="s">
        <v>276</v>
      </c>
      <c r="C101" s="223" t="str">
        <f>VLOOKUP($B101,[1]Struct!$C:$D,2,0)</f>
        <v>Резервы по работающим кредитам</v>
      </c>
      <c r="D101" s="224">
        <f t="shared" si="1"/>
        <v>4</v>
      </c>
      <c r="E101" s="229">
        <v>-1428069</v>
      </c>
      <c r="F101" s="87">
        <f>IF(VLOOKUP($B101,[1]Struct!C:G,5,0)=0,0,IF(VLOOKUP($B101,[1]Struct!C:G,5,0)=1,0,IF(VLOOKUP($B101,[1]Struct!C:G,5,0)=2,20%,IF(VLOOKUP($B101,[1]Struct!C:G,5,0)=3,125%,IF(VLOOKUP($B101,[1]Struct!C:G,5,0)=4,187%)))))</f>
        <v>0</v>
      </c>
      <c r="R101" s="222">
        <f>VLOOKUP(VLOOKUP(B101,[1]Struct!C:G,5,0),[1]T135!B:C,2,0)</f>
        <v>0</v>
      </c>
    </row>
    <row r="102" spans="1:18" s="232" customFormat="1" ht="15" hidden="1" customHeight="1" outlineLevel="3" x14ac:dyDescent="0.25">
      <c r="A102" s="238" t="s">
        <v>277</v>
      </c>
      <c r="B102" s="236" t="s">
        <v>278</v>
      </c>
      <c r="C102" s="223" t="str">
        <f>VLOOKUP($B102,[1]Struct!$C:$D,2,0)</f>
        <v>Неработающие кредиты</v>
      </c>
      <c r="D102" s="224">
        <f t="shared" si="1"/>
        <v>4</v>
      </c>
      <c r="E102" s="229">
        <v>7797756</v>
      </c>
      <c r="F102" s="87">
        <f>IF(VLOOKUP($B102,[1]Struct!C:G,5,0)=0,0,IF(VLOOKUP($B102,[1]Struct!C:G,5,0)=1,0,IF(VLOOKUP($B102,[1]Struct!C:G,5,0)=2,20%,IF(VLOOKUP($B102,[1]Struct!C:G,5,0)=3,125%,IF(VLOOKUP($B102,[1]Struct!C:G,5,0)=4,187%)))))</f>
        <v>1.87</v>
      </c>
      <c r="R102" s="222">
        <f>VLOOKUP(VLOOKUP(B102,[1]Struct!C:G,5,0),[1]T135!B:C,2,0)</f>
        <v>0.44298839314380178</v>
      </c>
    </row>
    <row r="103" spans="1:18" s="232" customFormat="1" ht="15" hidden="1" customHeight="1" outlineLevel="3" x14ac:dyDescent="0.25">
      <c r="A103" s="238" t="s">
        <v>279</v>
      </c>
      <c r="B103" s="236" t="s">
        <v>280</v>
      </c>
      <c r="C103" s="223" t="str">
        <f>VLOOKUP($B103,[1]Struct!$C:$D,2,0)</f>
        <v>Резервы по неработающим кредитам</v>
      </c>
      <c r="D103" s="224">
        <f t="shared" si="1"/>
        <v>4</v>
      </c>
      <c r="E103" s="229">
        <v>-6723833</v>
      </c>
      <c r="F103" s="87">
        <f>IF(VLOOKUP($B103,[1]Struct!C:G,5,0)=0,0,IF(VLOOKUP($B103,[1]Struct!C:G,5,0)=1,0,IF(VLOOKUP($B103,[1]Struct!C:G,5,0)=2,20%,IF(VLOOKUP($B103,[1]Struct!C:G,5,0)=3,125%,IF(VLOOKUP($B103,[1]Struct!C:G,5,0)=4,187%)))))</f>
        <v>0</v>
      </c>
      <c r="R103" s="222">
        <f>VLOOKUP(VLOOKUP(B103,[1]Struct!C:G,5,0),[1]T135!B:C,2,0)</f>
        <v>0</v>
      </c>
    </row>
    <row r="104" spans="1:18" s="232" customFormat="1" hidden="1" outlineLevel="2" x14ac:dyDescent="0.25">
      <c r="A104" s="10" t="s">
        <v>281</v>
      </c>
      <c r="B104" s="235" t="s">
        <v>282</v>
      </c>
      <c r="C104" s="223" t="str">
        <f>VLOOKUP($B104,[1]Struct!$C:$D,2,0)</f>
        <v>Автокредиты</v>
      </c>
      <c r="D104" s="224">
        <f t="shared" si="1"/>
        <v>3</v>
      </c>
      <c r="E104" s="226">
        <v>30459077</v>
      </c>
      <c r="F104" s="87">
        <f>IF(VLOOKUP($B104,[1]Struct!C:G,5,0)=0,0,IF(VLOOKUP($B104,[1]Struct!C:G,5,0)=1,0,IF(VLOOKUP($B104,[1]Struct!C:G,5,0)=2,20%,IF(VLOOKUP($B104,[1]Struct!C:G,5,0)=3,125%,IF(VLOOKUP($B104,[1]Struct!C:G,5,0)=4,187%)))))</f>
        <v>0</v>
      </c>
      <c r="R104" s="222">
        <f>VLOOKUP(VLOOKUP(B104,[1]Struct!C:G,5,0),[1]T135!B:C,2,0)</f>
        <v>0</v>
      </c>
    </row>
    <row r="105" spans="1:18" s="232" customFormat="1" ht="15" hidden="1" customHeight="1" outlineLevel="3" x14ac:dyDescent="0.25">
      <c r="A105" s="238" t="s">
        <v>284</v>
      </c>
      <c r="B105" s="236" t="s">
        <v>285</v>
      </c>
      <c r="C105" s="223" t="str">
        <f>VLOOKUP($B105,[1]Struct!$C:$D,2,0)</f>
        <v>Работающие кредиты</v>
      </c>
      <c r="D105" s="224">
        <f t="shared" si="1"/>
        <v>4</v>
      </c>
      <c r="E105" s="229">
        <v>30572857</v>
      </c>
      <c r="F105" s="87">
        <v>0</v>
      </c>
      <c r="R105" s="222">
        <f ca="1">VLOOKUP(VLOOKUP(B105,[1]Struct!C:G,5,0),[1]T135!B:C,2,0)</f>
        <v>1.5032199493678959</v>
      </c>
    </row>
    <row r="106" spans="1:18" s="232" customFormat="1" ht="15" hidden="1" customHeight="1" outlineLevel="3" x14ac:dyDescent="0.25">
      <c r="A106" s="238" t="s">
        <v>286</v>
      </c>
      <c r="B106" s="236" t="s">
        <v>287</v>
      </c>
      <c r="C106" s="223" t="str">
        <f>VLOOKUP($B106,[1]Struct!$C:$D,2,0)</f>
        <v>Резервы по работающим кредитам</v>
      </c>
      <c r="D106" s="224">
        <f t="shared" si="1"/>
        <v>4</v>
      </c>
      <c r="E106" s="229">
        <v>-286348</v>
      </c>
      <c r="F106" s="87">
        <v>0</v>
      </c>
      <c r="R106" s="222">
        <f>VLOOKUP(VLOOKUP(B106,[1]Struct!C:G,5,0),[1]T135!B:C,2,0)</f>
        <v>0</v>
      </c>
    </row>
    <row r="107" spans="1:18" s="232" customFormat="1" ht="15" hidden="1" customHeight="1" outlineLevel="3" x14ac:dyDescent="0.25">
      <c r="A107" s="238" t="s">
        <v>288</v>
      </c>
      <c r="B107" s="236" t="s">
        <v>289</v>
      </c>
      <c r="C107" s="223" t="str">
        <f>VLOOKUP($B107,[1]Struct!$C:$D,2,0)</f>
        <v>Неработающие кредиты</v>
      </c>
      <c r="D107" s="224">
        <f t="shared" si="1"/>
        <v>4</v>
      </c>
      <c r="E107" s="229">
        <v>1737533</v>
      </c>
      <c r="F107" s="87">
        <v>0</v>
      </c>
      <c r="R107" s="222">
        <f ca="1">VLOOKUP(VLOOKUP(B107,[1]Struct!C:G,5,0),[1]T135!B:C,2,0)</f>
        <v>1.5032199493678959</v>
      </c>
    </row>
    <row r="108" spans="1:18" s="232" customFormat="1" ht="15" hidden="1" customHeight="1" outlineLevel="3" x14ac:dyDescent="0.25">
      <c r="A108" s="238" t="s">
        <v>290</v>
      </c>
      <c r="B108" s="236" t="s">
        <v>291</v>
      </c>
      <c r="C108" s="223" t="str">
        <f>VLOOKUP($B108,[1]Struct!$C:$D,2,0)</f>
        <v>Резервы по неработающим кредитам</v>
      </c>
      <c r="D108" s="224">
        <f t="shared" si="1"/>
        <v>4</v>
      </c>
      <c r="E108" s="229">
        <v>-1564965</v>
      </c>
      <c r="F108" s="87">
        <v>0</v>
      </c>
      <c r="R108" s="222">
        <f>VLOOKUP(VLOOKUP(B108,[1]Struct!C:G,5,0),[1]T135!B:C,2,0)</f>
        <v>0</v>
      </c>
    </row>
    <row r="109" spans="1:18" s="232" customFormat="1" hidden="1" outlineLevel="2" x14ac:dyDescent="0.25">
      <c r="A109" s="10" t="s">
        <v>292</v>
      </c>
      <c r="B109" s="235" t="s">
        <v>293</v>
      </c>
      <c r="C109" s="223" t="str">
        <f>VLOOKUP($B109,[1]Struct!$C:$D,2,0)</f>
        <v>Кредитные карты</v>
      </c>
      <c r="D109" s="224">
        <f t="shared" si="1"/>
        <v>3</v>
      </c>
      <c r="E109" s="226">
        <v>3.9999999999999998E-7</v>
      </c>
      <c r="F109" s="87">
        <v>0</v>
      </c>
      <c r="R109" s="222">
        <f>VLOOKUP(VLOOKUP(B109,[1]Struct!C:G,5,0),[1]T135!B:C,2,0)</f>
        <v>0</v>
      </c>
    </row>
    <row r="110" spans="1:18" s="232" customFormat="1" ht="15" hidden="1" customHeight="1" outlineLevel="3" x14ac:dyDescent="0.25">
      <c r="A110" s="238" t="s">
        <v>295</v>
      </c>
      <c r="B110" s="236" t="s">
        <v>296</v>
      </c>
      <c r="C110" s="223" t="str">
        <f>VLOOKUP($B110,[1]Struct!$C:$D,2,0)</f>
        <v>Работающие кредиты</v>
      </c>
      <c r="D110" s="224">
        <f t="shared" si="1"/>
        <v>4</v>
      </c>
      <c r="E110" s="229">
        <v>9.9999999999999995E-8</v>
      </c>
      <c r="F110" s="87">
        <v>0</v>
      </c>
      <c r="R110" s="222">
        <f ca="1">VLOOKUP(VLOOKUP(B110,[1]Struct!C:G,5,0),[1]T135!B:C,2,0)</f>
        <v>1.5032199493678959</v>
      </c>
    </row>
    <row r="111" spans="1:18" s="232" customFormat="1" ht="15" hidden="1" customHeight="1" outlineLevel="3" x14ac:dyDescent="0.25">
      <c r="A111" s="238" t="s">
        <v>297</v>
      </c>
      <c r="B111" s="236" t="s">
        <v>298</v>
      </c>
      <c r="C111" s="223" t="str">
        <f>VLOOKUP($B111,[1]Struct!$C:$D,2,0)</f>
        <v>Резервы по работающим кредитам</v>
      </c>
      <c r="D111" s="224">
        <f t="shared" si="1"/>
        <v>4</v>
      </c>
      <c r="E111" s="229">
        <v>9.9999999999999995E-8</v>
      </c>
      <c r="F111" s="87">
        <v>0</v>
      </c>
      <c r="R111" s="222">
        <f>VLOOKUP(VLOOKUP(B111,[1]Struct!C:G,5,0),[1]T135!B:C,2,0)</f>
        <v>0</v>
      </c>
    </row>
    <row r="112" spans="1:18" s="232" customFormat="1" ht="15" hidden="1" customHeight="1" outlineLevel="3" x14ac:dyDescent="0.25">
      <c r="A112" s="238" t="s">
        <v>299</v>
      </c>
      <c r="B112" s="236" t="s">
        <v>300</v>
      </c>
      <c r="C112" s="223" t="str">
        <f>VLOOKUP($B112,[1]Struct!$C:$D,2,0)</f>
        <v>Неработающие кредиты</v>
      </c>
      <c r="D112" s="224">
        <f t="shared" si="1"/>
        <v>4</v>
      </c>
      <c r="E112" s="229">
        <v>9.9999999999999995E-8</v>
      </c>
      <c r="F112" s="87">
        <v>0</v>
      </c>
      <c r="R112" s="222">
        <f ca="1">VLOOKUP(VLOOKUP(B112,[1]Struct!C:G,5,0),[1]T135!B:C,2,0)</f>
        <v>1.5032199493678959</v>
      </c>
    </row>
    <row r="113" spans="1:18" s="232" customFormat="1" ht="15" hidden="1" customHeight="1" outlineLevel="3" x14ac:dyDescent="0.25">
      <c r="A113" s="238" t="s">
        <v>301</v>
      </c>
      <c r="B113" s="236" t="s">
        <v>302</v>
      </c>
      <c r="C113" s="223" t="str">
        <f>VLOOKUP($B113,[1]Struct!$C:$D,2,0)</f>
        <v>Резервы по неработающим кредитам</v>
      </c>
      <c r="D113" s="224">
        <f t="shared" si="1"/>
        <v>4</v>
      </c>
      <c r="E113" s="229">
        <v>9.9999999999999995E-8</v>
      </c>
      <c r="F113" s="87">
        <v>0</v>
      </c>
      <c r="R113" s="222">
        <f>VLOOKUP(VLOOKUP(B113,[1]Struct!C:G,5,0),[1]T135!B:C,2,0)</f>
        <v>0</v>
      </c>
    </row>
    <row r="114" spans="1:18" s="232" customFormat="1" hidden="1" outlineLevel="2" x14ac:dyDescent="0.25">
      <c r="A114" s="10" t="s">
        <v>303</v>
      </c>
      <c r="B114" s="235" t="s">
        <v>304</v>
      </c>
      <c r="C114" s="223" t="str">
        <f>VLOOKUP($B114,[1]Struct!$C:$D,2,0)</f>
        <v>Необеспеченное потребительское кредитование</v>
      </c>
      <c r="D114" s="224">
        <f t="shared" si="1"/>
        <v>3</v>
      </c>
      <c r="E114" s="226">
        <v>251093311</v>
      </c>
      <c r="F114" s="87">
        <v>0</v>
      </c>
      <c r="R114" s="222">
        <v>0</v>
      </c>
    </row>
    <row r="115" spans="1:18" s="232" customFormat="1" ht="15" hidden="1" customHeight="1" outlineLevel="3" x14ac:dyDescent="0.25">
      <c r="A115" s="238" t="s">
        <v>306</v>
      </c>
      <c r="B115" s="236" t="s">
        <v>307</v>
      </c>
      <c r="C115" s="223" t="str">
        <f>VLOOKUP($B115,[1]Struct!$C:$D,2,0)</f>
        <v>Работающие кредиты</v>
      </c>
      <c r="D115" s="224">
        <f t="shared" si="1"/>
        <v>4</v>
      </c>
      <c r="E115" s="229">
        <v>254862216</v>
      </c>
      <c r="F115" s="87">
        <v>0</v>
      </c>
      <c r="R115" s="222">
        <v>0</v>
      </c>
    </row>
    <row r="116" spans="1:18" s="232" customFormat="1" ht="15" hidden="1" customHeight="1" outlineLevel="3" x14ac:dyDescent="0.25">
      <c r="A116" s="238" t="s">
        <v>308</v>
      </c>
      <c r="B116" s="236" t="s">
        <v>309</v>
      </c>
      <c r="C116" s="223" t="str">
        <f>VLOOKUP($B116,[1]Struct!$C:$D,2,0)</f>
        <v>Резервы по работающим кредитам</v>
      </c>
      <c r="D116" s="224">
        <f t="shared" si="1"/>
        <v>4</v>
      </c>
      <c r="E116" s="229">
        <v>-7536473</v>
      </c>
      <c r="F116" s="87">
        <v>0</v>
      </c>
      <c r="R116" s="222">
        <f>VLOOKUP(VLOOKUP(B116,[1]Struct!C:G,5,0),[1]T135!B:C,2,0)</f>
        <v>0</v>
      </c>
    </row>
    <row r="117" spans="1:18" s="232" customFormat="1" ht="15" hidden="1" customHeight="1" outlineLevel="3" x14ac:dyDescent="0.25">
      <c r="A117" s="238" t="s">
        <v>310</v>
      </c>
      <c r="B117" s="236" t="s">
        <v>311</v>
      </c>
      <c r="C117" s="223" t="str">
        <f>VLOOKUP($B117,[1]Struct!$C:$D,2,0)</f>
        <v>Неработающие кредиты</v>
      </c>
      <c r="D117" s="224">
        <f t="shared" si="1"/>
        <v>4</v>
      </c>
      <c r="E117" s="229">
        <v>35058164</v>
      </c>
      <c r="F117" s="87">
        <v>0</v>
      </c>
      <c r="R117" s="222">
        <f ca="1">VLOOKUP(VLOOKUP(B117,[1]Struct!C:G,5,0),[1]T135!B:C,2,0)</f>
        <v>1.5032199493678959</v>
      </c>
    </row>
    <row r="118" spans="1:18" s="232" customFormat="1" ht="15" hidden="1" customHeight="1" outlineLevel="3" x14ac:dyDescent="0.25">
      <c r="A118" s="238" t="s">
        <v>312</v>
      </c>
      <c r="B118" s="236" t="s">
        <v>313</v>
      </c>
      <c r="C118" s="223" t="str">
        <f>VLOOKUP($B118,[1]Struct!$C:$D,2,0)</f>
        <v>Резервы по неработающим кредитам</v>
      </c>
      <c r="D118" s="224">
        <f t="shared" si="1"/>
        <v>4</v>
      </c>
      <c r="E118" s="229">
        <v>-31290596</v>
      </c>
      <c r="F118" s="87">
        <v>0</v>
      </c>
      <c r="R118" s="222">
        <f>VLOOKUP(VLOOKUP(B118,[1]Struct!C:G,5,0),[1]T135!B:C,2,0)</f>
        <v>0</v>
      </c>
    </row>
    <row r="119" spans="1:18" s="232" customFormat="1" hidden="1" outlineLevel="1" x14ac:dyDescent="0.25">
      <c r="A119" s="10" t="s">
        <v>314</v>
      </c>
      <c r="B119" s="231" t="s">
        <v>315</v>
      </c>
      <c r="C119" s="223" t="str">
        <f>VLOOKUP($B119,[1]Struct!$C:$D,2,0)</f>
        <v>Долевые ценные бумаги</v>
      </c>
      <c r="D119" s="224">
        <f t="shared" si="1"/>
        <v>2</v>
      </c>
      <c r="E119" s="226">
        <v>125795272.44440003</v>
      </c>
      <c r="F119" s="87">
        <v>0</v>
      </c>
      <c r="R119" s="222">
        <f>VLOOKUP(VLOOKUP(B119,[1]Struct!C:G,5,0),[1]T135!B:C,2,0)</f>
        <v>0</v>
      </c>
    </row>
    <row r="120" spans="1:18" s="232" customFormat="1" hidden="1" outlineLevel="2" x14ac:dyDescent="0.25">
      <c r="A120" s="10" t="s">
        <v>317</v>
      </c>
      <c r="B120" s="233" t="s">
        <v>318</v>
      </c>
      <c r="C120" s="223" t="str">
        <f>VLOOKUP($B120,[1]Struct!$C:$D,2,0)</f>
        <v>Акции в рублях</v>
      </c>
      <c r="D120" s="224">
        <f t="shared" si="1"/>
        <v>3</v>
      </c>
      <c r="E120" s="229">
        <v>38836913.103200004</v>
      </c>
      <c r="F120" s="87">
        <v>0</v>
      </c>
      <c r="R120" s="222">
        <f ca="1">VLOOKUP(VLOOKUP(B120,[1]Struct!C:G,5,0),[1]T135!B:C,2,0)</f>
        <v>0.63914670760561998</v>
      </c>
    </row>
    <row r="121" spans="1:18" s="232" customFormat="1" hidden="1" outlineLevel="2" x14ac:dyDescent="0.25">
      <c r="A121" s="10" t="s">
        <v>322</v>
      </c>
      <c r="B121" s="233" t="s">
        <v>323</v>
      </c>
      <c r="C121" s="223" t="str">
        <f>VLOOKUP($B121,[1]Struct!$C:$D,2,0)</f>
        <v>Акции в валюте</v>
      </c>
      <c r="D121" s="224">
        <f t="shared" si="1"/>
        <v>3</v>
      </c>
      <c r="E121" s="229">
        <v>1951347.2638000001</v>
      </c>
      <c r="F121" s="87">
        <v>0</v>
      </c>
      <c r="R121" s="222">
        <f ca="1">VLOOKUP(VLOOKUP(B121,[1]Struct!C:G,5,0),[1]T135!B:C,2,0)</f>
        <v>0.95872006140842991</v>
      </c>
    </row>
    <row r="122" spans="1:18" s="232" customFormat="1" hidden="1" outlineLevel="2" x14ac:dyDescent="0.25">
      <c r="A122" s="10" t="s">
        <v>328</v>
      </c>
      <c r="B122" s="233" t="s">
        <v>329</v>
      </c>
      <c r="C122" s="223" t="str">
        <f>VLOOKUP($B122,[1]Struct!$C:$D,2,0)</f>
        <v>Паи в рублях</v>
      </c>
      <c r="D122" s="224">
        <f t="shared" si="1"/>
        <v>3</v>
      </c>
      <c r="E122" s="229">
        <v>91884826.205900013</v>
      </c>
      <c r="F122" s="87">
        <v>0</v>
      </c>
      <c r="R122" s="222">
        <f ca="1">VLOOKUP(VLOOKUP(B122,[1]Struct!C:G,5,0),[1]T135!B:C,2,0)</f>
        <v>0.63914670760561998</v>
      </c>
    </row>
    <row r="123" spans="1:18" s="232" customFormat="1" hidden="1" outlineLevel="2" x14ac:dyDescent="0.25">
      <c r="A123" s="10" t="s">
        <v>333</v>
      </c>
      <c r="B123" s="233" t="s">
        <v>334</v>
      </c>
      <c r="C123" s="223" t="str">
        <f>VLOOKUP($B123,[1]Struct!$C:$D,2,0)</f>
        <v>Паи в валюте</v>
      </c>
      <c r="D123" s="224">
        <f t="shared" si="1"/>
        <v>3</v>
      </c>
      <c r="E123" s="229">
        <v>0</v>
      </c>
      <c r="F123" s="87">
        <v>0</v>
      </c>
      <c r="R123" s="222">
        <f ca="1">VLOOKUP(VLOOKUP(B123,[1]Struct!C:G,5,0),[1]T135!B:C,2,0)</f>
        <v>0.95872006140842991</v>
      </c>
    </row>
    <row r="124" spans="1:18" s="232" customFormat="1" hidden="1" outlineLevel="2" x14ac:dyDescent="0.25">
      <c r="A124" s="10" t="s">
        <v>338</v>
      </c>
      <c r="B124" s="233" t="s">
        <v>339</v>
      </c>
      <c r="C124" s="223" t="str">
        <f>VLOOKUP($B124,[1]Struct!$C:$D,2,0)</f>
        <v>Резервы</v>
      </c>
      <c r="D124" s="224">
        <f t="shared" si="1"/>
        <v>3</v>
      </c>
      <c r="E124" s="229">
        <v>-6877814.1284999996</v>
      </c>
      <c r="F124" s="87">
        <f>IF(VLOOKUP($B124,[1]Struct!C:G,5,0)=0,0,IF(VLOOKUP($B124,[1]Struct!C:G,5,0)=1,0,IF(VLOOKUP($B124,[1]Struct!C:G,5,0)=2,20%,IF(VLOOKUP($B124,[1]Struct!C:G,5,0)=3,125%,IF(VLOOKUP($B124,[1]Struct!C:G,5,0)=4,187%)))))</f>
        <v>0</v>
      </c>
      <c r="R124" s="222">
        <f>VLOOKUP(VLOOKUP(B124,[1]Struct!C:G,5,0),[1]T135!B:C,2,0)</f>
        <v>0</v>
      </c>
    </row>
    <row r="125" spans="1:18" s="232" customFormat="1" hidden="1" outlineLevel="1" x14ac:dyDescent="0.25">
      <c r="A125" s="10" t="s">
        <v>342</v>
      </c>
      <c r="B125" s="231" t="s">
        <v>343</v>
      </c>
      <c r="C125" s="223" t="str">
        <f>VLOOKUP($B125,[1]Struct!$C:$D,2,0)</f>
        <v>Инвестиции</v>
      </c>
      <c r="D125" s="224">
        <f t="shared" si="1"/>
        <v>2</v>
      </c>
      <c r="E125" s="226">
        <v>7146096.6602999996</v>
      </c>
      <c r="F125" s="87">
        <v>0</v>
      </c>
      <c r="R125" s="222">
        <f>VLOOKUP(VLOOKUP(B125,[1]Struct!C:G,5,0),[1]T135!B:C,2,0)</f>
        <v>0</v>
      </c>
    </row>
    <row r="126" spans="1:18" s="232" customFormat="1" hidden="1" outlineLevel="2" x14ac:dyDescent="0.25">
      <c r="A126" s="10" t="s">
        <v>345</v>
      </c>
      <c r="B126" s="233" t="s">
        <v>346</v>
      </c>
      <c r="C126" s="223" t="str">
        <f>VLOOKUP($B126,[1]Struct!$C:$D,2,0)</f>
        <v>Инвестиции в рублях</v>
      </c>
      <c r="D126" s="224">
        <f t="shared" si="1"/>
        <v>3</v>
      </c>
      <c r="E126" s="229">
        <v>14316297</v>
      </c>
      <c r="F126" s="87">
        <v>0</v>
      </c>
      <c r="R126" s="222">
        <f ca="1">VLOOKUP(VLOOKUP(B126,[1]Struct!C:G,5,0),[1]T135!B:C,2,0)</f>
        <v>0.63914670760561998</v>
      </c>
    </row>
    <row r="127" spans="1:18" s="232" customFormat="1" hidden="1" outlineLevel="2" x14ac:dyDescent="0.25">
      <c r="A127" s="10" t="s">
        <v>350</v>
      </c>
      <c r="B127" s="233" t="s">
        <v>351</v>
      </c>
      <c r="C127" s="223" t="str">
        <f>VLOOKUP($B127,[1]Struct!$C:$D,2,0)</f>
        <v>Инвестиции в валюте</v>
      </c>
      <c r="D127" s="224">
        <f t="shared" si="1"/>
        <v>3</v>
      </c>
      <c r="E127" s="229">
        <v>257</v>
      </c>
      <c r="F127" s="87">
        <v>0</v>
      </c>
      <c r="R127" s="222">
        <f ca="1">VLOOKUP(VLOOKUP(B127,[1]Struct!C:G,5,0),[1]T135!B:C,2,0)</f>
        <v>0.95872006140842991</v>
      </c>
    </row>
    <row r="128" spans="1:18" s="232" customFormat="1" hidden="1" outlineLevel="2" x14ac:dyDescent="0.25">
      <c r="A128" s="10" t="s">
        <v>355</v>
      </c>
      <c r="B128" s="233" t="s">
        <v>356</v>
      </c>
      <c r="C128" s="223" t="str">
        <f>VLOOKUP($B128,[1]Struct!$C:$D,2,0)</f>
        <v>Резервы</v>
      </c>
      <c r="D128" s="224">
        <f t="shared" si="1"/>
        <v>3</v>
      </c>
      <c r="E128" s="229">
        <v>-7170457.3397000004</v>
      </c>
      <c r="F128" s="87">
        <v>0</v>
      </c>
      <c r="R128" s="222">
        <f>VLOOKUP(VLOOKUP(B128,[1]Struct!C:G,5,0),[1]T135!B:C,2,0)</f>
        <v>0</v>
      </c>
    </row>
    <row r="129" spans="1:18" s="232" customFormat="1" hidden="1" outlineLevel="1" x14ac:dyDescent="0.25">
      <c r="A129" s="10" t="s">
        <v>358</v>
      </c>
      <c r="B129" s="231" t="s">
        <v>359</v>
      </c>
      <c r="C129" s="223" t="str">
        <f>VLOOKUP($B129,[1]Struct!$C:$D,2,0)</f>
        <v>Основные средства</v>
      </c>
      <c r="D129" s="224">
        <f t="shared" si="1"/>
        <v>2</v>
      </c>
      <c r="E129" s="226">
        <v>45407435</v>
      </c>
      <c r="F129" s="87">
        <v>0</v>
      </c>
      <c r="R129" s="222">
        <f>VLOOKUP(VLOOKUP(B129,[1]Struct!C:G,5,0),[1]T135!B:C,2,0)</f>
        <v>0</v>
      </c>
    </row>
    <row r="130" spans="1:18" s="232" customFormat="1" hidden="1" outlineLevel="2" x14ac:dyDescent="0.25">
      <c r="A130" s="10" t="s">
        <v>361</v>
      </c>
      <c r="B130" s="233" t="s">
        <v>362</v>
      </c>
      <c r="C130" s="223"/>
      <c r="D130" s="224">
        <f t="shared" si="1"/>
        <v>3</v>
      </c>
      <c r="E130" s="229">
        <v>45402483</v>
      </c>
      <c r="F130" s="87">
        <v>0</v>
      </c>
      <c r="R130" s="222">
        <f ca="1">VLOOKUP(VLOOKUP(B130,[1]Struct!C:G,5,0),[1]T135!B:C,2,0)</f>
        <v>0.63914670760561998</v>
      </c>
    </row>
    <row r="131" spans="1:18" s="232" customFormat="1" hidden="1" outlineLevel="2" x14ac:dyDescent="0.25">
      <c r="A131" s="10" t="s">
        <v>367</v>
      </c>
      <c r="B131" s="233" t="s">
        <v>368</v>
      </c>
      <c r="C131" s="223"/>
      <c r="D131" s="224">
        <f t="shared" si="1"/>
        <v>3</v>
      </c>
      <c r="E131" s="229">
        <v>4952</v>
      </c>
      <c r="F131" s="87">
        <v>0</v>
      </c>
      <c r="R131" s="222">
        <f ca="1">VLOOKUP(VLOOKUP(B131,[1]Struct!C:G,5,0),[1]T135!B:C,2,0)</f>
        <v>0.95872006140842991</v>
      </c>
    </row>
    <row r="132" spans="1:18" hidden="1" outlineLevel="1" x14ac:dyDescent="0.25">
      <c r="A132" s="10" t="s">
        <v>373</v>
      </c>
      <c r="B132" s="231" t="s">
        <v>374</v>
      </c>
      <c r="C132" s="223" t="str">
        <f>VLOOKUP($B132,[1]Struct!$C:$D,2,0)</f>
        <v>Прочие активы всего</v>
      </c>
      <c r="D132" s="239">
        <f t="shared" si="1"/>
        <v>2</v>
      </c>
      <c r="E132" s="226">
        <v>150065591.17923152</v>
      </c>
      <c r="F132" s="87">
        <v>0</v>
      </c>
      <c r="R132" s="222">
        <f>VLOOKUP(VLOOKUP(B132,[1]Struct!C:G,5,0),[1]T135!B:C,2,0)</f>
        <v>0</v>
      </c>
    </row>
    <row r="133" spans="1:18" hidden="1" outlineLevel="2" x14ac:dyDescent="0.25">
      <c r="A133" s="10" t="s">
        <v>377</v>
      </c>
      <c r="B133" s="233" t="s">
        <v>378</v>
      </c>
      <c r="C133" s="223" t="str">
        <f>VLOOKUP($B133,[1]Struct!$C:$D,2,0)</f>
        <v>ФОР</v>
      </c>
      <c r="D133" s="224">
        <f t="shared" si="1"/>
        <v>3</v>
      </c>
      <c r="E133" s="229">
        <v>21502815</v>
      </c>
      <c r="F133" s="87">
        <v>0</v>
      </c>
      <c r="R133" s="222">
        <f>VLOOKUP(VLOOKUP(B133,[1]Struct!C:G,5,0),[1]T135!B:C,2,0)</f>
        <v>0</v>
      </c>
    </row>
    <row r="134" spans="1:18" hidden="1" outlineLevel="2" x14ac:dyDescent="0.25">
      <c r="A134" s="10" t="s">
        <v>382</v>
      </c>
      <c r="B134" s="233" t="s">
        <v>383</v>
      </c>
      <c r="C134" s="223" t="str">
        <f>VLOOKUP($B134,[1]Struct!$C:$D,2,0)</f>
        <v>Требования по ПФИ</v>
      </c>
      <c r="D134" s="224">
        <f t="shared" si="1"/>
        <v>3</v>
      </c>
      <c r="E134" s="226">
        <v>19512703</v>
      </c>
      <c r="F134" s="87">
        <v>0</v>
      </c>
      <c r="R134" s="222">
        <f>VLOOKUP(VLOOKUP(B134,[1]Struct!C:G,5,0),[1]T135!B:C,2,0)</f>
        <v>0</v>
      </c>
    </row>
    <row r="135" spans="1:18" hidden="1" outlineLevel="2" x14ac:dyDescent="0.25">
      <c r="A135" s="10" t="s">
        <v>385</v>
      </c>
      <c r="B135" s="233" t="s">
        <v>386</v>
      </c>
      <c r="C135" s="223"/>
      <c r="D135" s="224">
        <f t="shared" si="1"/>
        <v>4</v>
      </c>
      <c r="E135" s="229">
        <v>19503274</v>
      </c>
      <c r="F135" s="87">
        <v>1.25</v>
      </c>
      <c r="R135" s="222">
        <f ca="1">VLOOKUP(VLOOKUP(B135,[1]Struct!C:G,5,0),[1]T135!B:C,2,0)</f>
        <v>0.63914670760561998</v>
      </c>
    </row>
    <row r="136" spans="1:18" hidden="1" outlineLevel="2" x14ac:dyDescent="0.25">
      <c r="A136" s="10" t="s">
        <v>389</v>
      </c>
      <c r="B136" s="233" t="s">
        <v>390</v>
      </c>
      <c r="C136" s="223"/>
      <c r="D136" s="224">
        <f t="shared" si="1"/>
        <v>4</v>
      </c>
      <c r="E136" s="229">
        <v>9429</v>
      </c>
      <c r="F136" s="87">
        <v>1.87</v>
      </c>
      <c r="R136" s="222">
        <f ca="1">VLOOKUP(VLOOKUP(B136,[1]Struct!C:G,5,0),[1]T135!B:C,2,0)</f>
        <v>0.95872006140842991</v>
      </c>
    </row>
    <row r="137" spans="1:18" hidden="1" outlineLevel="2" x14ac:dyDescent="0.25">
      <c r="A137" s="10" t="s">
        <v>394</v>
      </c>
      <c r="B137" s="233" t="s">
        <v>395</v>
      </c>
      <c r="C137" s="223" t="str">
        <f>VLOOKUP($B137,[1]Struct!$C:$D,2,0)</f>
        <v>Прочие резервы по операциям кредитного характера</v>
      </c>
      <c r="D137" s="224">
        <f t="shared" si="1"/>
        <v>3</v>
      </c>
      <c r="E137" s="229">
        <v>-6042511</v>
      </c>
      <c r="F137" s="87">
        <f>IF(VLOOKUP($B137,[1]Struct!C:G,5,0)=0,0,IF(VLOOKUP($B137,[1]Struct!C:G,5,0)=1,0,IF(VLOOKUP($B137,[1]Struct!C:G,5,0)=2,20%,IF(VLOOKUP($B137,[1]Struct!C:G,5,0)=3,125%,IF(VLOOKUP($B137,[1]Struct!C:G,5,0)=4,187%)))))</f>
        <v>0</v>
      </c>
      <c r="R137" s="222">
        <f>VLOOKUP(VLOOKUP(B137,[1]Struct!C:G,5,0),[1]T135!B:C,2,0)</f>
        <v>0</v>
      </c>
    </row>
    <row r="138" spans="1:18" hidden="1" outlineLevel="2" x14ac:dyDescent="0.25">
      <c r="A138" s="10" t="s">
        <v>399</v>
      </c>
      <c r="B138" s="233" t="s">
        <v>400</v>
      </c>
      <c r="C138" s="223" t="str">
        <f>VLOOKUP($B138,[1]Struct!$C:$D,2,0)</f>
        <v>Резервы на прочие потери</v>
      </c>
      <c r="D138" s="224">
        <f t="shared" si="1"/>
        <v>3</v>
      </c>
      <c r="E138" s="229">
        <v>-2674128</v>
      </c>
      <c r="F138" s="87">
        <f>IF(VLOOKUP($B138,[1]Struct!C:G,5,0)=0,0,IF(VLOOKUP($B138,[1]Struct!C:G,5,0)=1,0,IF(VLOOKUP($B138,[1]Struct!C:G,5,0)=2,20%,IF(VLOOKUP($B138,[1]Struct!C:G,5,0)=3,125%,IF(VLOOKUP($B138,[1]Struct!C:G,5,0)=4,187%)))))</f>
        <v>0</v>
      </c>
      <c r="R138" s="222">
        <f>VLOOKUP(VLOOKUP(B138,[1]Struct!C:G,5,0),[1]T135!B:C,2,0)</f>
        <v>0</v>
      </c>
    </row>
    <row r="139" spans="1:18" hidden="1" outlineLevel="2" x14ac:dyDescent="0.25">
      <c r="A139" s="10" t="s">
        <v>404</v>
      </c>
      <c r="B139" s="233" t="s">
        <v>405</v>
      </c>
      <c r="C139" s="233" t="str">
        <f>VLOOKUP($B139,[1]Struct!$C:$D,2,0)</f>
        <v>Иные прочие активы</v>
      </c>
      <c r="D139" s="224">
        <f>LEN(A139)/2-1</f>
        <v>3</v>
      </c>
      <c r="E139" s="229">
        <v>117766712.17923152</v>
      </c>
      <c r="F139" s="87">
        <v>0</v>
      </c>
      <c r="R139" s="222">
        <f ca="1">VLOOKUP(VLOOKUP(B139,[1]Struct!C:G,5,0),[1]T135!B:C,2,0)</f>
        <v>0.63914670760561998</v>
      </c>
    </row>
    <row r="140" spans="1:18" hidden="1" outlineLevel="2" x14ac:dyDescent="0.25">
      <c r="A140" s="11" t="s">
        <v>372</v>
      </c>
      <c r="B140" s="233" t="s">
        <v>408</v>
      </c>
      <c r="C140" s="223" t="str">
        <f>VLOOKUP($B140,[1]Struct!$C:$D,2,0)</f>
        <v xml:space="preserve">Корректировки резервов </v>
      </c>
      <c r="D140" s="239">
        <f>LEN(A140)/2-1.5</f>
        <v>2</v>
      </c>
      <c r="E140" s="240">
        <v>90351409</v>
      </c>
      <c r="F140" s="241"/>
      <c r="R140" s="241"/>
    </row>
    <row r="141" spans="1:18" ht="15" hidden="1" customHeight="1" outlineLevel="3" x14ac:dyDescent="0.25">
      <c r="A141" s="11" t="s">
        <v>376</v>
      </c>
      <c r="B141" s="235" t="s">
        <v>410</v>
      </c>
      <c r="C141" s="223" t="str">
        <f>VLOOKUP($B141,[1]Struct!$C:$D,2,0)</f>
        <v>Корректировки резервов по кредитам ЮЛ</v>
      </c>
      <c r="D141" s="239">
        <f t="shared" ref="D141:D154" si="2">LEN(A141)/2-1.5</f>
        <v>3</v>
      </c>
      <c r="E141" s="229">
        <v>80370134</v>
      </c>
      <c r="F141" s="241"/>
      <c r="R141" s="241"/>
    </row>
    <row r="142" spans="1:18" ht="15" hidden="1" customHeight="1" outlineLevel="4" x14ac:dyDescent="0.25">
      <c r="A142" s="11" t="s">
        <v>412</v>
      </c>
      <c r="B142" s="236" t="s">
        <v>413</v>
      </c>
      <c r="C142" s="223" t="str">
        <f>VLOOKUP($B142,[1]Struct!$C:$D,2,0)</f>
        <v>По низкорисковым кредитам</v>
      </c>
      <c r="D142" s="239">
        <f t="shared" si="2"/>
        <v>4</v>
      </c>
      <c r="E142" s="229"/>
      <c r="F142" s="241"/>
      <c r="R142" s="241"/>
    </row>
    <row r="143" spans="1:18" ht="15" hidden="1" customHeight="1" outlineLevel="4" x14ac:dyDescent="0.25">
      <c r="A143" s="11" t="s">
        <v>415</v>
      </c>
      <c r="B143" s="236" t="s">
        <v>416</v>
      </c>
      <c r="C143" s="223" t="str">
        <f>VLOOKUP($B143,[1]Struct!$C:$D,2,0)</f>
        <v>По кредитам крупному бизнесу</v>
      </c>
      <c r="D143" s="239">
        <f t="shared" si="2"/>
        <v>4</v>
      </c>
      <c r="E143" s="229"/>
      <c r="F143" s="241"/>
      <c r="R143" s="241"/>
    </row>
    <row r="144" spans="1:18" ht="15" hidden="1" customHeight="1" outlineLevel="4" x14ac:dyDescent="0.25">
      <c r="A144" s="11" t="s">
        <v>418</v>
      </c>
      <c r="B144" s="236" t="s">
        <v>419</v>
      </c>
      <c r="C144" s="223" t="str">
        <f>VLOOKUP($B144,[1]Struct!$C:$D,2,0)</f>
        <v>По кредитам среднему и малому бизнесу</v>
      </c>
      <c r="D144" s="239">
        <f t="shared" si="2"/>
        <v>4</v>
      </c>
      <c r="E144" s="229"/>
      <c r="F144" s="241"/>
      <c r="R144" s="241"/>
    </row>
    <row r="145" spans="1:18" ht="15" hidden="1" customHeight="1" outlineLevel="4" x14ac:dyDescent="0.25">
      <c r="A145" s="11" t="s">
        <v>421</v>
      </c>
      <c r="B145" s="236" t="s">
        <v>422</v>
      </c>
      <c r="C145" s="223" t="str">
        <f>VLOOKUP($B145,[1]Struct!$C:$D,2,0)</f>
        <v>По кредитам микропредприятиям</v>
      </c>
      <c r="D145" s="239">
        <f t="shared" si="2"/>
        <v>4</v>
      </c>
      <c r="E145" s="229"/>
      <c r="F145" s="241"/>
      <c r="R145" s="241"/>
    </row>
    <row r="146" spans="1:18" ht="15" hidden="1" customHeight="1" outlineLevel="4" x14ac:dyDescent="0.25">
      <c r="A146" s="11" t="s">
        <v>424</v>
      </c>
      <c r="B146" s="236" t="s">
        <v>425</v>
      </c>
      <c r="C146" s="223" t="str">
        <f>VLOOKUP($B146,[1]Struct!$C:$D,2,0)</f>
        <v>По финанрисованию строительства жилья</v>
      </c>
      <c r="D146" s="239">
        <f t="shared" si="2"/>
        <v>4</v>
      </c>
      <c r="E146" s="229"/>
      <c r="F146" s="241"/>
      <c r="R146" s="241"/>
    </row>
    <row r="147" spans="1:18" ht="15" hidden="1" customHeight="1" outlineLevel="4" x14ac:dyDescent="0.25">
      <c r="A147" s="11" t="s">
        <v>427</v>
      </c>
      <c r="B147" s="236" t="s">
        <v>428</v>
      </c>
      <c r="C147" s="223" t="str">
        <f>VLOOKUP($B147,[1]Struct!$C:$D,2,0)</f>
        <v>По прочим специализированным кредитам</v>
      </c>
      <c r="D147" s="239">
        <f t="shared" si="2"/>
        <v>4</v>
      </c>
      <c r="E147" s="229"/>
      <c r="F147" s="241"/>
      <c r="R147" s="241"/>
    </row>
    <row r="148" spans="1:18" ht="15" hidden="1" customHeight="1" outlineLevel="4" x14ac:dyDescent="0.25">
      <c r="A148" s="11" t="s">
        <v>430</v>
      </c>
      <c r="B148" s="236" t="s">
        <v>431</v>
      </c>
      <c r="C148" s="223" t="str">
        <f>VLOOKUP($B148,[1]Struct!$C:$D,2,0)</f>
        <v>По спецпортфелюю</v>
      </c>
      <c r="D148" s="239">
        <f t="shared" si="2"/>
        <v>4</v>
      </c>
      <c r="E148" s="229"/>
      <c r="F148" s="241"/>
      <c r="R148" s="241"/>
    </row>
    <row r="149" spans="1:18" ht="15" hidden="1" customHeight="1" outlineLevel="4" x14ac:dyDescent="0.25">
      <c r="A149" s="11" t="s">
        <v>433</v>
      </c>
      <c r="B149" s="236" t="s">
        <v>434</v>
      </c>
      <c r="C149" s="223"/>
      <c r="D149" s="239">
        <f t="shared" si="2"/>
        <v>4</v>
      </c>
      <c r="E149" s="229"/>
      <c r="F149" s="241"/>
      <c r="R149" s="241"/>
    </row>
    <row r="150" spans="1:18" ht="15" hidden="1" customHeight="1" outlineLevel="3" x14ac:dyDescent="0.25">
      <c r="A150" s="11" t="s">
        <v>381</v>
      </c>
      <c r="B150" s="235" t="s">
        <v>436</v>
      </c>
      <c r="C150" s="223" t="str">
        <f>VLOOKUP($B150,[1]Struct!$C:$D,2,0)</f>
        <v>Корректировки резервов по кредитам ФЛ</v>
      </c>
      <c r="D150" s="239">
        <f t="shared" si="2"/>
        <v>3</v>
      </c>
      <c r="E150" s="229">
        <v>5194367</v>
      </c>
      <c r="F150" s="241"/>
      <c r="R150" s="241"/>
    </row>
    <row r="151" spans="1:18" ht="15" hidden="1" customHeight="1" outlineLevel="4" x14ac:dyDescent="0.25">
      <c r="A151" s="11" t="s">
        <v>438</v>
      </c>
      <c r="B151" s="236" t="s">
        <v>439</v>
      </c>
      <c r="C151" s="223" t="str">
        <f>VLOOKUP($B151,[1]Struct!$C:$D,2,0)</f>
        <v>По ипотечным кредитам</v>
      </c>
      <c r="D151" s="239">
        <f t="shared" si="2"/>
        <v>4</v>
      </c>
      <c r="E151" s="229"/>
      <c r="F151" s="241"/>
      <c r="R151" s="241"/>
    </row>
    <row r="152" spans="1:18" ht="15" hidden="1" customHeight="1" outlineLevel="4" x14ac:dyDescent="0.25">
      <c r="A152" s="11" t="s">
        <v>441</v>
      </c>
      <c r="B152" s="236" t="s">
        <v>442</v>
      </c>
      <c r="C152" s="223" t="str">
        <f>VLOOKUP($B152,[1]Struct!$C:$D,2,0)</f>
        <v>По автокредитам</v>
      </c>
      <c r="D152" s="239">
        <f t="shared" si="2"/>
        <v>4</v>
      </c>
      <c r="E152" s="229"/>
      <c r="F152" s="241"/>
      <c r="R152" s="241"/>
    </row>
    <row r="153" spans="1:18" ht="15" hidden="1" customHeight="1" outlineLevel="4" x14ac:dyDescent="0.25">
      <c r="A153" s="11" t="s">
        <v>444</v>
      </c>
      <c r="B153" s="236" t="s">
        <v>445</v>
      </c>
      <c r="C153" s="223" t="str">
        <f>VLOOKUP($B153,[1]Struct!$C:$D,2,0)</f>
        <v>По кредитным картам</v>
      </c>
      <c r="D153" s="239">
        <f t="shared" si="2"/>
        <v>4</v>
      </c>
      <c r="E153" s="229"/>
      <c r="F153" s="241"/>
      <c r="R153" s="241"/>
    </row>
    <row r="154" spans="1:18" ht="15.75" hidden="1" customHeight="1" outlineLevel="4" thickBot="1" x14ac:dyDescent="0.3">
      <c r="A154" s="11" t="s">
        <v>447</v>
      </c>
      <c r="B154" s="236" t="s">
        <v>448</v>
      </c>
      <c r="C154" s="223" t="str">
        <f>VLOOKUP($B154,[1]Struct!$C:$D,2,0)</f>
        <v>По необеспеченному потребительскому кредитованию</v>
      </c>
      <c r="D154" s="239">
        <f t="shared" si="2"/>
        <v>4</v>
      </c>
      <c r="E154" s="229"/>
      <c r="F154" s="241"/>
      <c r="R154" s="241"/>
    </row>
    <row r="155" spans="1:18" s="221" customFormat="1" ht="15.75" hidden="1" thickTop="1" x14ac:dyDescent="0.25">
      <c r="A155" s="242" t="s">
        <v>450</v>
      </c>
      <c r="B155" s="218" t="s">
        <v>451</v>
      </c>
      <c r="C155" s="218" t="str">
        <f>VLOOKUP($B155,[1]Struct!$C:$D,2,0)</f>
        <v>Пассивы всего</v>
      </c>
      <c r="D155" s="243">
        <f t="shared" ref="D155:D218" si="3">LEN(A155)/2-1</f>
        <v>1</v>
      </c>
      <c r="E155" s="244">
        <v>3401281878</v>
      </c>
      <c r="F155" s="241"/>
      <c r="G155" s="232"/>
      <c r="H155" s="232"/>
      <c r="I155" s="232"/>
      <c r="R155" s="241"/>
    </row>
    <row r="156" spans="1:18" hidden="1" outlineLevel="1" x14ac:dyDescent="0.25">
      <c r="A156" s="11" t="s">
        <v>453</v>
      </c>
      <c r="B156" s="223" t="s">
        <v>454</v>
      </c>
      <c r="C156" s="223" t="str">
        <f>VLOOKUP($B156,[1]Struct!$C:$D,2,0)</f>
        <v>Средства банков</v>
      </c>
      <c r="D156" s="224">
        <f t="shared" si="3"/>
        <v>2</v>
      </c>
      <c r="E156" s="240">
        <v>448725669</v>
      </c>
      <c r="F156" s="241"/>
      <c r="G156" s="232"/>
      <c r="H156" s="232"/>
      <c r="I156" s="232"/>
      <c r="R156" s="241"/>
    </row>
    <row r="157" spans="1:18" hidden="1" outlineLevel="2" x14ac:dyDescent="0.25">
      <c r="A157" s="11" t="s">
        <v>456</v>
      </c>
      <c r="B157" s="227" t="s">
        <v>457</v>
      </c>
      <c r="C157" s="223" t="str">
        <f>VLOOKUP($B157,[1]Struct!$C:$D,2,0)</f>
        <v>Корр.счета ЛОРО</v>
      </c>
      <c r="D157" s="224">
        <f t="shared" si="3"/>
        <v>3</v>
      </c>
      <c r="E157" s="240">
        <v>86232923</v>
      </c>
      <c r="F157" s="241"/>
      <c r="G157" s="232"/>
      <c r="H157" s="232"/>
      <c r="I157" s="232"/>
      <c r="R157" s="241"/>
    </row>
    <row r="158" spans="1:18" ht="15" hidden="1" customHeight="1" outlineLevel="3" x14ac:dyDescent="0.25">
      <c r="A158" s="11" t="s">
        <v>459</v>
      </c>
      <c r="B158" s="228" t="s">
        <v>460</v>
      </c>
      <c r="C158" s="223" t="str">
        <f>VLOOKUP($B158,[1]Struct!$C:$D,2,0)</f>
        <v>Корр.счета ЛОРО в рублях</v>
      </c>
      <c r="D158" s="224">
        <f t="shared" si="3"/>
        <v>4</v>
      </c>
      <c r="E158" s="229">
        <v>61418543</v>
      </c>
      <c r="F158" s="241"/>
      <c r="G158" s="232"/>
      <c r="H158" s="232"/>
      <c r="I158" s="232"/>
      <c r="R158" s="241"/>
    </row>
    <row r="159" spans="1:18" ht="15" hidden="1" customHeight="1" outlineLevel="3" x14ac:dyDescent="0.25">
      <c r="A159" s="11" t="s">
        <v>463</v>
      </c>
      <c r="B159" s="228" t="s">
        <v>464</v>
      </c>
      <c r="C159" s="223" t="str">
        <f>VLOOKUP($B159,[1]Struct!$C:$D,2,0)</f>
        <v>Корр.счета ЛОРО в валюте</v>
      </c>
      <c r="D159" s="224">
        <f t="shared" si="3"/>
        <v>4</v>
      </c>
      <c r="E159" s="229">
        <v>24814380</v>
      </c>
      <c r="F159" s="241"/>
      <c r="G159" s="232"/>
      <c r="H159" s="232"/>
      <c r="I159" s="232"/>
      <c r="R159" s="241"/>
    </row>
    <row r="160" spans="1:18" ht="15" hidden="1" customHeight="1" outlineLevel="3" x14ac:dyDescent="0.25">
      <c r="A160" s="11" t="s">
        <v>467</v>
      </c>
      <c r="B160" s="228" t="s">
        <v>468</v>
      </c>
      <c r="C160" s="223" t="str">
        <f>VLOOKUP($B160,[1]Struct!$C:$D,2,0)</f>
        <v xml:space="preserve">Балансировщик корр.счета ЛОРО в рублях </v>
      </c>
      <c r="D160" s="224">
        <f t="shared" si="3"/>
        <v>4</v>
      </c>
      <c r="E160" s="229"/>
      <c r="F160" s="241"/>
      <c r="G160" s="232"/>
      <c r="H160" s="232"/>
      <c r="I160" s="232"/>
      <c r="R160" s="241"/>
    </row>
    <row r="161" spans="1:18" ht="15" hidden="1" customHeight="1" outlineLevel="3" x14ac:dyDescent="0.25">
      <c r="A161" s="11" t="s">
        <v>470</v>
      </c>
      <c r="B161" s="228" t="s">
        <v>471</v>
      </c>
      <c r="C161" s="223" t="str">
        <f>VLOOKUP($B161,[1]Struct!$C:$D,2,0)</f>
        <v>балансировщик корр.счета ЛОРО в валюте</v>
      </c>
      <c r="D161" s="224">
        <f t="shared" si="3"/>
        <v>4</v>
      </c>
      <c r="E161" s="229"/>
      <c r="F161" s="241"/>
      <c r="G161" s="232"/>
      <c r="H161" s="232"/>
      <c r="I161" s="232"/>
      <c r="R161" s="241"/>
    </row>
    <row r="162" spans="1:18" hidden="1" outlineLevel="2" x14ac:dyDescent="0.25">
      <c r="A162" s="11" t="s">
        <v>473</v>
      </c>
      <c r="B162" s="227" t="s">
        <v>474</v>
      </c>
      <c r="C162" s="223" t="str">
        <f>VLOOKUP($B162,[1]Struct!$C:$D,2,0)</f>
        <v>МБК, привлеченные от резидентов</v>
      </c>
      <c r="D162" s="224">
        <f t="shared" si="3"/>
        <v>3</v>
      </c>
      <c r="E162" s="240">
        <v>348534282</v>
      </c>
      <c r="F162" s="241"/>
      <c r="R162" s="241"/>
    </row>
    <row r="163" spans="1:18" ht="15" hidden="1" customHeight="1" outlineLevel="3" x14ac:dyDescent="0.25">
      <c r="A163" s="11" t="s">
        <v>476</v>
      </c>
      <c r="B163" s="228" t="s">
        <v>477</v>
      </c>
      <c r="C163" s="223" t="str">
        <f>VLOOKUP($B163,[1]Struct!$C:$D,2,0)</f>
        <v>МБК, привлеченные от резидентов в рублях</v>
      </c>
      <c r="D163" s="224">
        <f t="shared" si="3"/>
        <v>4</v>
      </c>
      <c r="E163" s="229">
        <v>280272910</v>
      </c>
      <c r="F163" s="241"/>
      <c r="R163" s="241"/>
    </row>
    <row r="164" spans="1:18" ht="15" hidden="1" customHeight="1" outlineLevel="3" x14ac:dyDescent="0.25">
      <c r="A164" s="11" t="s">
        <v>480</v>
      </c>
      <c r="B164" s="228" t="s">
        <v>481</v>
      </c>
      <c r="C164" s="223" t="str">
        <f>VLOOKUP($B164,[1]Struct!$C:$D,2,0)</f>
        <v>МБК, привлеченные от резидентов в валюте</v>
      </c>
      <c r="D164" s="224">
        <f t="shared" si="3"/>
        <v>4</v>
      </c>
      <c r="E164" s="229">
        <v>68261372</v>
      </c>
      <c r="F164" s="241"/>
      <c r="R164" s="241"/>
    </row>
    <row r="165" spans="1:18" ht="15" hidden="1" customHeight="1" outlineLevel="3" x14ac:dyDescent="0.25">
      <c r="A165" s="11" t="s">
        <v>484</v>
      </c>
      <c r="B165" s="228" t="s">
        <v>485</v>
      </c>
      <c r="C165" s="223" t="str">
        <f>VLOOKUP($B165,[1]Struct!$C:$D,2,0)</f>
        <v>Балансировщик МБК, привлеченные от резидентов в рублях</v>
      </c>
      <c r="D165" s="224">
        <f t="shared" si="3"/>
        <v>4</v>
      </c>
      <c r="E165" s="229"/>
      <c r="F165" s="241"/>
      <c r="R165" s="241"/>
    </row>
    <row r="166" spans="1:18" ht="15" hidden="1" customHeight="1" outlineLevel="3" x14ac:dyDescent="0.25">
      <c r="A166" s="11" t="s">
        <v>487</v>
      </c>
      <c r="B166" s="228" t="s">
        <v>488</v>
      </c>
      <c r="C166" s="223" t="str">
        <f>VLOOKUP($B166,[1]Struct!$C:$D,2,0)</f>
        <v>Балансировщик МБК, привлеченные от резидентов в валюте</v>
      </c>
      <c r="D166" s="224">
        <f t="shared" si="3"/>
        <v>4</v>
      </c>
      <c r="E166" s="229"/>
      <c r="F166" s="241"/>
      <c r="R166" s="241"/>
    </row>
    <row r="167" spans="1:18" hidden="1" outlineLevel="2" x14ac:dyDescent="0.25">
      <c r="A167" s="11" t="s">
        <v>490</v>
      </c>
      <c r="B167" s="227" t="s">
        <v>491</v>
      </c>
      <c r="C167" s="223" t="str">
        <f>VLOOKUP($B167,[1]Struct!$C:$D,2,0)</f>
        <v>МБК, привлеченные от нерезидентов</v>
      </c>
      <c r="D167" s="224">
        <f t="shared" si="3"/>
        <v>3</v>
      </c>
      <c r="E167" s="240">
        <v>1631902</v>
      </c>
      <c r="F167" s="241"/>
      <c r="R167" s="241"/>
    </row>
    <row r="168" spans="1:18" ht="15" hidden="1" customHeight="1" outlineLevel="3" x14ac:dyDescent="0.25">
      <c r="A168" s="11" t="s">
        <v>493</v>
      </c>
      <c r="B168" s="228" t="s">
        <v>494</v>
      </c>
      <c r="C168" s="223" t="str">
        <f>VLOOKUP($B168,[1]Struct!$C:$D,2,0)</f>
        <v>МБК, привлеченные от нерезидентов в рублях</v>
      </c>
      <c r="D168" s="224">
        <f t="shared" si="3"/>
        <v>4</v>
      </c>
      <c r="E168" s="229">
        <v>300000</v>
      </c>
      <c r="F168" s="241"/>
      <c r="G168" s="221"/>
      <c r="H168" s="221"/>
      <c r="I168" s="221"/>
      <c r="R168" s="241"/>
    </row>
    <row r="169" spans="1:18" ht="15" hidden="1" customHeight="1" outlineLevel="3" x14ac:dyDescent="0.25">
      <c r="A169" s="11" t="s">
        <v>497</v>
      </c>
      <c r="B169" s="228" t="s">
        <v>498</v>
      </c>
      <c r="C169" s="223" t="str">
        <f>VLOOKUP($B169,[1]Struct!$C:$D,2,0)</f>
        <v>МБК, привлеченные от нерезидентов в валюте</v>
      </c>
      <c r="D169" s="224">
        <f t="shared" si="3"/>
        <v>4</v>
      </c>
      <c r="E169" s="229">
        <v>1331902</v>
      </c>
      <c r="F169" s="241"/>
      <c r="R169" s="241"/>
    </row>
    <row r="170" spans="1:18" ht="15" hidden="1" customHeight="1" outlineLevel="3" x14ac:dyDescent="0.25">
      <c r="A170" s="11" t="s">
        <v>501</v>
      </c>
      <c r="B170" s="228" t="s">
        <v>502</v>
      </c>
      <c r="C170" s="223" t="str">
        <f>VLOOKUP($B170,[1]Struct!$C:$D,2,0)</f>
        <v>Балансировщик МБК, привлеченные от нерезидентов в рублях</v>
      </c>
      <c r="D170" s="224">
        <f t="shared" si="3"/>
        <v>4</v>
      </c>
      <c r="E170" s="229"/>
      <c r="F170" s="241"/>
      <c r="R170" s="241"/>
    </row>
    <row r="171" spans="1:18" ht="15" hidden="1" customHeight="1" outlineLevel="3" x14ac:dyDescent="0.25">
      <c r="A171" s="11" t="s">
        <v>504</v>
      </c>
      <c r="B171" s="228" t="s">
        <v>505</v>
      </c>
      <c r="C171" s="223" t="str">
        <f>VLOOKUP($B171,[1]Struct!$C:$D,2,0)</f>
        <v>Балансировщик МБК, привлеченные от нерезидентов в валюте</v>
      </c>
      <c r="D171" s="224">
        <f t="shared" si="3"/>
        <v>4</v>
      </c>
      <c r="E171" s="229"/>
      <c r="F171" s="241"/>
      <c r="R171" s="241"/>
    </row>
    <row r="172" spans="1:18" hidden="1" outlineLevel="2" x14ac:dyDescent="0.25">
      <c r="A172" s="11" t="s">
        <v>507</v>
      </c>
      <c r="B172" s="227" t="s">
        <v>508</v>
      </c>
      <c r="C172" s="223" t="str">
        <f>VLOOKUP($B172,[1]Struct!$C:$D,2,0)</f>
        <v>Заимствования у Банка России</v>
      </c>
      <c r="D172" s="224">
        <f t="shared" si="3"/>
        <v>3</v>
      </c>
      <c r="E172" s="240">
        <v>12326562</v>
      </c>
      <c r="F172" s="241"/>
      <c r="R172" s="241"/>
    </row>
    <row r="173" spans="1:18" ht="15" hidden="1" customHeight="1" outlineLevel="3" x14ac:dyDescent="0.25">
      <c r="A173" s="11" t="s">
        <v>510</v>
      </c>
      <c r="B173" s="228" t="s">
        <v>511</v>
      </c>
      <c r="C173" s="223" t="str">
        <f>VLOOKUP($B173,[1]Struct!$C:$D,2,0)</f>
        <v>Заимствования у Банка России в рублях</v>
      </c>
      <c r="D173" s="224">
        <f t="shared" si="3"/>
        <v>4</v>
      </c>
      <c r="E173" s="229">
        <v>12326562</v>
      </c>
      <c r="F173" s="241"/>
      <c r="R173" s="241"/>
    </row>
    <row r="174" spans="1:18" ht="15" hidden="1" customHeight="1" outlineLevel="3" x14ac:dyDescent="0.25">
      <c r="A174" s="11" t="s">
        <v>514</v>
      </c>
      <c r="B174" s="228" t="s">
        <v>515</v>
      </c>
      <c r="C174" s="223" t="str">
        <f>VLOOKUP($B174,[1]Struct!$C:$D,2,0)</f>
        <v>Заимствования у Банка России в валюте</v>
      </c>
      <c r="D174" s="224">
        <f t="shared" si="3"/>
        <v>4</v>
      </c>
      <c r="E174" s="229">
        <v>0</v>
      </c>
      <c r="F174" s="241"/>
      <c r="R174" s="241"/>
    </row>
    <row r="175" spans="1:18" ht="15" hidden="1" customHeight="1" outlineLevel="3" x14ac:dyDescent="0.25">
      <c r="A175" s="11" t="s">
        <v>518</v>
      </c>
      <c r="B175" s="228" t="s">
        <v>519</v>
      </c>
      <c r="C175" s="223" t="str">
        <f>VLOOKUP($B175,[1]Struct!$C:$D,2,0)</f>
        <v>Балансировщик заимствований у Банка России в рублях</v>
      </c>
      <c r="D175" s="224">
        <f t="shared" si="3"/>
        <v>4</v>
      </c>
      <c r="E175" s="229"/>
      <c r="F175" s="241"/>
      <c r="R175" s="241"/>
    </row>
    <row r="176" spans="1:18" ht="15" hidden="1" customHeight="1" outlineLevel="3" x14ac:dyDescent="0.25">
      <c r="A176" s="11" t="s">
        <v>521</v>
      </c>
      <c r="B176" s="228" t="s">
        <v>522</v>
      </c>
      <c r="C176" s="223" t="str">
        <f>VLOOKUP($B176,[1]Struct!$C:$D,2,0)</f>
        <v>Балансировщик заимствований у Банка России в валюте</v>
      </c>
      <c r="D176" s="224">
        <f t="shared" si="3"/>
        <v>4</v>
      </c>
      <c r="E176" s="229"/>
      <c r="F176" s="241"/>
      <c r="R176" s="241"/>
    </row>
    <row r="177" spans="1:18" hidden="1" outlineLevel="1" x14ac:dyDescent="0.25">
      <c r="A177" s="11" t="s">
        <v>524</v>
      </c>
      <c r="B177" s="231" t="s">
        <v>525</v>
      </c>
      <c r="C177" s="223" t="str">
        <f>VLOOKUP($B177,[1]Struct!$C:$D,2,0)</f>
        <v>Стредства клиентов - ЮЛ</v>
      </c>
      <c r="D177" s="224">
        <f t="shared" si="3"/>
        <v>2</v>
      </c>
      <c r="E177" s="240">
        <v>613656552</v>
      </c>
      <c r="F177" s="241"/>
      <c r="R177" s="241"/>
    </row>
    <row r="178" spans="1:18" hidden="1" outlineLevel="2" x14ac:dyDescent="0.25">
      <c r="A178" s="11" t="s">
        <v>527</v>
      </c>
      <c r="B178" s="233" t="s">
        <v>528</v>
      </c>
      <c r="C178" s="223" t="str">
        <f>VLOOKUP($B178,[1]Struct!$C:$D,2,0)</f>
        <v>Счета гос. Организаций в рублях</v>
      </c>
      <c r="D178" s="224">
        <f t="shared" si="3"/>
        <v>3</v>
      </c>
      <c r="E178" s="229">
        <v>52535076</v>
      </c>
      <c r="F178" s="241"/>
      <c r="R178" s="241"/>
    </row>
    <row r="179" spans="1:18" hidden="1" outlineLevel="2" x14ac:dyDescent="0.25">
      <c r="A179" s="11" t="s">
        <v>531</v>
      </c>
      <c r="B179" s="233" t="s">
        <v>532</v>
      </c>
      <c r="C179" s="223" t="str">
        <f>VLOOKUP($B179,[1]Struct!$C:$D,2,0)</f>
        <v>Счета гос. Организаций в валюте</v>
      </c>
      <c r="D179" s="224">
        <f t="shared" si="3"/>
        <v>3</v>
      </c>
      <c r="E179" s="229">
        <v>3603224</v>
      </c>
      <c r="F179" s="241"/>
      <c r="R179" s="241"/>
    </row>
    <row r="180" spans="1:18" hidden="1" outlineLevel="2" x14ac:dyDescent="0.25">
      <c r="A180" s="11" t="s">
        <v>535</v>
      </c>
      <c r="B180" s="233" t="s">
        <v>536</v>
      </c>
      <c r="C180" s="223" t="str">
        <f>VLOOKUP($B180,[1]Struct!$C:$D,2,0)</f>
        <v>Счета прочих ЮЛ - резидентов в рублях</v>
      </c>
      <c r="D180" s="224">
        <f t="shared" si="3"/>
        <v>3</v>
      </c>
      <c r="E180" s="229">
        <v>510071934</v>
      </c>
      <c r="F180" s="241"/>
      <c r="R180" s="241"/>
    </row>
    <row r="181" spans="1:18" hidden="1" outlineLevel="2" x14ac:dyDescent="0.25">
      <c r="A181" s="11" t="s">
        <v>539</v>
      </c>
      <c r="B181" s="233" t="s">
        <v>540</v>
      </c>
      <c r="C181" s="223" t="str">
        <f>VLOOKUP($B181,[1]Struct!$C:$D,2,0)</f>
        <v>Счета прочих ЮЛ - резидентов в валюте</v>
      </c>
      <c r="D181" s="224">
        <f t="shared" si="3"/>
        <v>3</v>
      </c>
      <c r="E181" s="229">
        <v>27863733</v>
      </c>
      <c r="F181" s="241"/>
      <c r="R181" s="241"/>
    </row>
    <row r="182" spans="1:18" hidden="1" outlineLevel="2" x14ac:dyDescent="0.25">
      <c r="A182" s="11" t="s">
        <v>543</v>
      </c>
      <c r="B182" s="233" t="s">
        <v>544</v>
      </c>
      <c r="C182" s="223" t="str">
        <f>VLOOKUP($B182,[1]Struct!$C:$D,2,0)</f>
        <v>Счета ЮЛ - нерезидентов в рублях</v>
      </c>
      <c r="D182" s="224">
        <f t="shared" si="3"/>
        <v>3</v>
      </c>
      <c r="E182" s="229">
        <v>17337993</v>
      </c>
      <c r="F182" s="241"/>
      <c r="R182" s="241"/>
    </row>
    <row r="183" spans="1:18" hidden="1" outlineLevel="2" x14ac:dyDescent="0.25">
      <c r="A183" s="11" t="s">
        <v>547</v>
      </c>
      <c r="B183" s="233" t="s">
        <v>548</v>
      </c>
      <c r="C183" s="223" t="str">
        <f>VLOOKUP($B183,[1]Struct!$C:$D,2,0)</f>
        <v>Счета ЮЛ - нерезидентов в валюте</v>
      </c>
      <c r="D183" s="224">
        <f t="shared" si="3"/>
        <v>3</v>
      </c>
      <c r="E183" s="229">
        <v>2244592</v>
      </c>
      <c r="F183" s="241"/>
      <c r="R183" s="241"/>
    </row>
    <row r="184" spans="1:18" hidden="1" outlineLevel="1" x14ac:dyDescent="0.25">
      <c r="A184" s="11" t="s">
        <v>551</v>
      </c>
      <c r="B184" s="231" t="s">
        <v>552</v>
      </c>
      <c r="C184" s="223" t="str">
        <f>VLOOKUP($B184,[1]Struct!$C:$D,2,0)</f>
        <v>Депозиты ЮЛ</v>
      </c>
      <c r="D184" s="224">
        <f t="shared" si="3"/>
        <v>2</v>
      </c>
      <c r="E184" s="240">
        <v>884222640</v>
      </c>
      <c r="F184" s="241"/>
      <c r="R184" s="241"/>
    </row>
    <row r="185" spans="1:18" hidden="1" outlineLevel="2" x14ac:dyDescent="0.25">
      <c r="A185" s="11" t="s">
        <v>554</v>
      </c>
      <c r="B185" s="233" t="s">
        <v>555</v>
      </c>
      <c r="C185" s="223" t="str">
        <f>VLOOKUP($B185,[1]Struct!$C:$D,2,0)</f>
        <v>Депозиты гос. организаций</v>
      </c>
      <c r="D185" s="224">
        <f t="shared" si="3"/>
        <v>3</v>
      </c>
      <c r="E185" s="229">
        <v>95676635</v>
      </c>
      <c r="F185" s="241"/>
      <c r="R185" s="241"/>
    </row>
    <row r="186" spans="1:18" hidden="1" outlineLevel="2" x14ac:dyDescent="0.25">
      <c r="A186" s="11" t="s">
        <v>558</v>
      </c>
      <c r="B186" s="233" t="s">
        <v>559</v>
      </c>
      <c r="C186" s="223" t="str">
        <f>VLOOKUP($B186,[1]Struct!$C:$D,2,0)</f>
        <v>Депозиты прочих ЮЛ - резидентов</v>
      </c>
      <c r="D186" s="224">
        <f t="shared" si="3"/>
        <v>3</v>
      </c>
      <c r="E186" s="229">
        <v>732978344</v>
      </c>
      <c r="F186" s="241"/>
      <c r="R186" s="241"/>
    </row>
    <row r="187" spans="1:18" hidden="1" outlineLevel="2" x14ac:dyDescent="0.25">
      <c r="A187" s="11" t="s">
        <v>561</v>
      </c>
      <c r="B187" s="233" t="s">
        <v>562</v>
      </c>
      <c r="C187" s="223" t="str">
        <f>VLOOKUP($B187,[1]Struct!$C:$D,2,0)</f>
        <v>Депозиты ЮЛ - нерезидентов</v>
      </c>
      <c r="D187" s="224">
        <f t="shared" si="3"/>
        <v>3</v>
      </c>
      <c r="E187" s="229">
        <v>55567661</v>
      </c>
      <c r="F187" s="241"/>
      <c r="R187" s="241"/>
    </row>
    <row r="188" spans="1:18" hidden="1" outlineLevel="1" x14ac:dyDescent="0.25">
      <c r="A188" s="11" t="s">
        <v>564</v>
      </c>
      <c r="B188" s="233" t="s">
        <v>565</v>
      </c>
      <c r="C188" s="223" t="str">
        <f>VLOOKUP($B188,[1]Struct!$C:$D,2,0)</f>
        <v>Средства ФЛ</v>
      </c>
      <c r="D188" s="224">
        <f t="shared" si="3"/>
        <v>2</v>
      </c>
      <c r="E188" s="240">
        <v>1021402136</v>
      </c>
      <c r="F188" s="241"/>
      <c r="R188" s="241"/>
    </row>
    <row r="189" spans="1:18" hidden="1" outlineLevel="2" x14ac:dyDescent="0.25">
      <c r="A189" s="11" t="s">
        <v>567</v>
      </c>
      <c r="B189" s="231" t="s">
        <v>568</v>
      </c>
      <c r="C189" s="223" t="str">
        <f>VLOOKUP($B189,[1]Struct!$C:$D,2,0)</f>
        <v>Счета клиентов - ФЛ</v>
      </c>
      <c r="D189" s="224">
        <f t="shared" si="3"/>
        <v>3</v>
      </c>
      <c r="E189" s="240">
        <v>428206912</v>
      </c>
      <c r="F189" s="241"/>
      <c r="R189" s="241"/>
    </row>
    <row r="190" spans="1:18" ht="15" hidden="1" customHeight="1" outlineLevel="3" x14ac:dyDescent="0.25">
      <c r="A190" s="11" t="s">
        <v>570</v>
      </c>
      <c r="B190" s="233" t="s">
        <v>571</v>
      </c>
      <c r="C190" s="223" t="str">
        <f>VLOOKUP($B190,[1]Struct!$C:$D,2,0)</f>
        <v>Счета ФЛ в рублях</v>
      </c>
      <c r="D190" s="224">
        <f t="shared" si="3"/>
        <v>4</v>
      </c>
      <c r="E190" s="229">
        <v>325557148</v>
      </c>
      <c r="F190" s="241"/>
      <c r="R190" s="241"/>
    </row>
    <row r="191" spans="1:18" ht="15" hidden="1" customHeight="1" outlineLevel="3" x14ac:dyDescent="0.25">
      <c r="A191" s="11" t="s">
        <v>574</v>
      </c>
      <c r="B191" s="233" t="s">
        <v>575</v>
      </c>
      <c r="C191" s="223" t="str">
        <f>VLOOKUP($B191,[1]Struct!$C:$D,2,0)</f>
        <v>Счета ФЛ в валюте</v>
      </c>
      <c r="D191" s="224">
        <f t="shared" si="3"/>
        <v>4</v>
      </c>
      <c r="E191" s="229">
        <v>102649764</v>
      </c>
      <c r="F191" s="241"/>
      <c r="R191" s="241"/>
    </row>
    <row r="192" spans="1:18" hidden="1" outlineLevel="2" x14ac:dyDescent="0.25">
      <c r="A192" s="11" t="s">
        <v>578</v>
      </c>
      <c r="B192" s="231" t="s">
        <v>579</v>
      </c>
      <c r="C192" s="223" t="str">
        <f>VLOOKUP($B192,[1]Struct!$C:$D,2,0)</f>
        <v>Депозиты ФЛ</v>
      </c>
      <c r="D192" s="224">
        <f t="shared" si="3"/>
        <v>3</v>
      </c>
      <c r="E192" s="240">
        <v>593195224</v>
      </c>
      <c r="F192" s="241"/>
      <c r="R192" s="241"/>
    </row>
    <row r="193" spans="1:18" ht="15" hidden="1" customHeight="1" outlineLevel="3" x14ac:dyDescent="0.25">
      <c r="A193" s="11" t="s">
        <v>581</v>
      </c>
      <c r="B193" s="233" t="s">
        <v>582</v>
      </c>
      <c r="C193" s="223" t="str">
        <f>VLOOKUP($B193,[1]Struct!$C:$D,2,0)</f>
        <v>Депозиты ФЛ в рублях</v>
      </c>
      <c r="D193" s="224">
        <f t="shared" si="3"/>
        <v>4</v>
      </c>
      <c r="E193" s="229">
        <v>515543458</v>
      </c>
      <c r="F193" s="241"/>
      <c r="R193" s="241"/>
    </row>
    <row r="194" spans="1:18" ht="15" hidden="1" customHeight="1" outlineLevel="3" x14ac:dyDescent="0.25">
      <c r="A194" s="11" t="s">
        <v>584</v>
      </c>
      <c r="B194" s="233" t="s">
        <v>585</v>
      </c>
      <c r="C194" s="223" t="str">
        <f>VLOOKUP($B194,[1]Struct!$C:$D,2,0)</f>
        <v>Депозиты ФЛ в валюте</v>
      </c>
      <c r="D194" s="224">
        <f t="shared" si="3"/>
        <v>4</v>
      </c>
      <c r="E194" s="229">
        <v>77651766</v>
      </c>
      <c r="F194" s="241"/>
      <c r="R194" s="241"/>
    </row>
    <row r="195" spans="1:18" hidden="1" outlineLevel="1" x14ac:dyDescent="0.25">
      <c r="A195" s="11" t="s">
        <v>587</v>
      </c>
      <c r="B195" s="231" t="s">
        <v>588</v>
      </c>
      <c r="C195" s="223" t="str">
        <f>VLOOKUP($B195,[1]Struct!$C:$D,2,0)</f>
        <v>Выпущенные ценные бумаги</v>
      </c>
      <c r="D195" s="224">
        <f t="shared" si="3"/>
        <v>2</v>
      </c>
      <c r="E195" s="240">
        <v>14694853</v>
      </c>
      <c r="F195" s="241"/>
      <c r="R195" s="241"/>
    </row>
    <row r="196" spans="1:18" hidden="1" outlineLevel="2" x14ac:dyDescent="0.25">
      <c r="A196" s="11" t="s">
        <v>590</v>
      </c>
      <c r="B196" s="233" t="s">
        <v>591</v>
      </c>
      <c r="C196" s="223" t="str">
        <f>VLOOKUP($B196,[1]Struct!$C:$D,2,0)</f>
        <v>Облигации и векселя в рублях</v>
      </c>
      <c r="D196" s="224">
        <f t="shared" si="3"/>
        <v>3</v>
      </c>
      <c r="E196" s="229">
        <v>10970865</v>
      </c>
      <c r="F196" s="241"/>
      <c r="R196" s="241"/>
    </row>
    <row r="197" spans="1:18" hidden="1" outlineLevel="2" x14ac:dyDescent="0.25">
      <c r="A197" s="11" t="s">
        <v>593</v>
      </c>
      <c r="B197" s="233" t="s">
        <v>594</v>
      </c>
      <c r="C197" s="223" t="str">
        <f>VLOOKUP($B197,[1]Struct!$C:$D,2,0)</f>
        <v>Облигации и векселя в валюте</v>
      </c>
      <c r="D197" s="224">
        <f t="shared" si="3"/>
        <v>3</v>
      </c>
      <c r="E197" s="229">
        <v>3708630</v>
      </c>
      <c r="F197" s="241"/>
      <c r="R197" s="241"/>
    </row>
    <row r="198" spans="1:18" hidden="1" outlineLevel="2" x14ac:dyDescent="0.25">
      <c r="A198" s="11" t="s">
        <v>596</v>
      </c>
      <c r="B198" s="233" t="s">
        <v>597</v>
      </c>
      <c r="C198" s="223" t="str">
        <f>VLOOKUP($B198,[1]Struct!$C:$D,2,0)</f>
        <v>Еврооблигации в рублях</v>
      </c>
      <c r="D198" s="224">
        <f t="shared" si="3"/>
        <v>3</v>
      </c>
      <c r="E198" s="229">
        <v>15358</v>
      </c>
      <c r="F198" s="241"/>
      <c r="R198" s="241"/>
    </row>
    <row r="199" spans="1:18" hidden="1" outlineLevel="2" x14ac:dyDescent="0.25">
      <c r="A199" s="11" t="s">
        <v>599</v>
      </c>
      <c r="B199" s="233" t="s">
        <v>600</v>
      </c>
      <c r="C199" s="223" t="str">
        <f>VLOOKUP($B199,[1]Struct!$C:$D,2,0)</f>
        <v>Еврооблигации в валюте</v>
      </c>
      <c r="D199" s="224">
        <f t="shared" si="3"/>
        <v>3</v>
      </c>
      <c r="E199" s="229">
        <v>0</v>
      </c>
      <c r="F199" s="241"/>
      <c r="R199" s="241"/>
    </row>
    <row r="200" spans="1:18" hidden="1" outlineLevel="1" x14ac:dyDescent="0.25">
      <c r="A200" s="11" t="s">
        <v>602</v>
      </c>
      <c r="B200" s="231" t="s">
        <v>603</v>
      </c>
      <c r="C200" s="223" t="str">
        <f>VLOOKUP($B200,[1]Struct!$C:$D,2,0)</f>
        <v>Субординированные источники</v>
      </c>
      <c r="D200" s="224">
        <f t="shared" si="3"/>
        <v>2</v>
      </c>
      <c r="E200" s="240">
        <v>5</v>
      </c>
      <c r="F200" s="241"/>
      <c r="R200" s="241"/>
    </row>
    <row r="201" spans="1:18" hidden="1" outlineLevel="2" x14ac:dyDescent="0.25">
      <c r="A201" s="11" t="s">
        <v>605</v>
      </c>
      <c r="B201" s="233" t="s">
        <v>606</v>
      </c>
      <c r="C201" s="223" t="str">
        <f>VLOOKUP($B201,[1]Struct!$C:$D,2,0)</f>
        <v>Субординированные источники добавочного капитала в рублях</v>
      </c>
      <c r="D201" s="224">
        <f t="shared" si="3"/>
        <v>3</v>
      </c>
      <c r="E201" s="229">
        <v>0</v>
      </c>
      <c r="F201" s="241"/>
      <c r="R201" s="241"/>
    </row>
    <row r="202" spans="1:18" hidden="1" outlineLevel="2" x14ac:dyDescent="0.25">
      <c r="A202" s="11" t="s">
        <v>608</v>
      </c>
      <c r="B202" s="233" t="s">
        <v>609</v>
      </c>
      <c r="C202" s="223" t="str">
        <f>VLOOKUP($B202,[1]Struct!$C:$D,2,0)</f>
        <v>Субординированные источники добавочного капитала в валюте</v>
      </c>
      <c r="D202" s="224">
        <f t="shared" si="3"/>
        <v>3</v>
      </c>
      <c r="E202" s="229">
        <v>0</v>
      </c>
      <c r="F202" s="241"/>
      <c r="R202" s="241"/>
    </row>
    <row r="203" spans="1:18" hidden="1" outlineLevel="2" x14ac:dyDescent="0.25">
      <c r="A203" s="11" t="s">
        <v>611</v>
      </c>
      <c r="B203" s="233" t="s">
        <v>612</v>
      </c>
      <c r="C203" s="223" t="str">
        <f>VLOOKUP($B203,[1]Struct!$C:$D,2,0)</f>
        <v xml:space="preserve">Субординированные источники дополнительного капитала в рублях </v>
      </c>
      <c r="D203" s="224">
        <f t="shared" si="3"/>
        <v>3</v>
      </c>
      <c r="E203" s="229">
        <v>5</v>
      </c>
      <c r="F203" s="241"/>
      <c r="R203" s="241"/>
    </row>
    <row r="204" spans="1:18" hidden="1" outlineLevel="2" x14ac:dyDescent="0.25">
      <c r="A204" s="11" t="s">
        <v>614</v>
      </c>
      <c r="B204" s="233" t="s">
        <v>615</v>
      </c>
      <c r="C204" s="223" t="str">
        <f>VLOOKUP($B204,[1]Struct!$C:$D,2,0)</f>
        <v>Субординированные источники дополнительного капитала в валюте</v>
      </c>
      <c r="D204" s="224">
        <f t="shared" si="3"/>
        <v>3</v>
      </c>
      <c r="E204" s="229">
        <v>0</v>
      </c>
      <c r="F204" s="241"/>
      <c r="R204" s="241"/>
    </row>
    <row r="205" spans="1:18" hidden="1" outlineLevel="1" x14ac:dyDescent="0.25">
      <c r="A205" s="11" t="s">
        <v>617</v>
      </c>
      <c r="B205" s="231" t="s">
        <v>618</v>
      </c>
      <c r="C205" s="223" t="str">
        <f>VLOOKUP($B205,[1]Struct!$C:$D,2,0)</f>
        <v>Прочие пассивы</v>
      </c>
      <c r="D205" s="224">
        <f t="shared" si="3"/>
        <v>2</v>
      </c>
      <c r="E205" s="240">
        <v>40508390</v>
      </c>
      <c r="F205" s="241"/>
      <c r="R205" s="241"/>
    </row>
    <row r="206" spans="1:18" hidden="1" outlineLevel="2" x14ac:dyDescent="0.25">
      <c r="A206" s="11" t="s">
        <v>620</v>
      </c>
      <c r="B206" s="233" t="s">
        <v>621</v>
      </c>
      <c r="C206" s="223" t="str">
        <f>VLOOKUP($B206,[1]Struct!$C:$D,2,0)</f>
        <v>Обязательства по ПФИ в рублях</v>
      </c>
      <c r="D206" s="224">
        <f t="shared" si="3"/>
        <v>3</v>
      </c>
      <c r="E206" s="229">
        <v>8505645</v>
      </c>
      <c r="F206" s="241"/>
      <c r="R206" s="241"/>
    </row>
    <row r="207" spans="1:18" hidden="1" outlineLevel="2" x14ac:dyDescent="0.25">
      <c r="A207" s="11" t="s">
        <v>407</v>
      </c>
      <c r="B207" s="233" t="s">
        <v>624</v>
      </c>
      <c r="C207" s="223" t="str">
        <f>VLOOKUP($B207,[1]Struct!$C:$D,2,0)</f>
        <v>Обязательства по ПФИ в валюте</v>
      </c>
      <c r="D207" s="224">
        <f t="shared" si="3"/>
        <v>3</v>
      </c>
      <c r="E207" s="229">
        <v>0</v>
      </c>
      <c r="F207" s="241"/>
      <c r="R207" s="241"/>
    </row>
    <row r="208" spans="1:18" outlineLevel="2" x14ac:dyDescent="0.25">
      <c r="A208" s="11" t="s">
        <v>628</v>
      </c>
      <c r="B208" s="233" t="s">
        <v>629</v>
      </c>
      <c r="C208" s="223" t="str">
        <f>VLOOKUP($B208,[1]Struct!$C:$D,2,0)</f>
        <v>Иные прочие пассивы в рублях</v>
      </c>
      <c r="D208" s="224">
        <f t="shared" si="3"/>
        <v>3</v>
      </c>
      <c r="E208" s="229">
        <v>35911447</v>
      </c>
      <c r="F208" s="241"/>
      <c r="R208" s="241"/>
    </row>
    <row r="209" spans="1:18" outlineLevel="2" x14ac:dyDescent="0.25">
      <c r="A209" s="11" t="s">
        <v>627</v>
      </c>
      <c r="B209" s="233" t="s">
        <v>631</v>
      </c>
      <c r="C209" s="223" t="str">
        <f>VLOOKUP($B209,[1]Struct!$C:$D,2,0)</f>
        <v>Иные прочие пассивы в валюте</v>
      </c>
      <c r="D209" s="224">
        <f t="shared" si="3"/>
        <v>3</v>
      </c>
      <c r="E209" s="229">
        <v>-3908702</v>
      </c>
      <c r="F209" s="282">
        <f>E209*1.2</f>
        <v>-4690442.3999999994</v>
      </c>
      <c r="R209" s="241"/>
    </row>
    <row r="210" spans="1:18" hidden="1" outlineLevel="1" x14ac:dyDescent="0.25">
      <c r="A210" s="11" t="s">
        <v>633</v>
      </c>
      <c r="B210" s="231" t="s">
        <v>634</v>
      </c>
      <c r="C210" s="223" t="str">
        <f>VLOOKUP($B210,[1]Struct!$C:$D,2,0)</f>
        <v>Балансовый капитал</v>
      </c>
      <c r="D210" s="224">
        <f t="shared" si="3"/>
        <v>2</v>
      </c>
      <c r="E210" s="246">
        <v>378071633</v>
      </c>
      <c r="F210" s="241"/>
      <c r="R210" s="241"/>
    </row>
    <row r="211" spans="1:18" hidden="1" outlineLevel="2" x14ac:dyDescent="0.25">
      <c r="A211" s="11" t="s">
        <v>636</v>
      </c>
      <c r="B211" s="233" t="s">
        <v>637</v>
      </c>
      <c r="C211" s="223" t="str">
        <f>VLOOKUP($B211,[1]Struct!$C:$D,2,0)</f>
        <v>Основной капитал</v>
      </c>
      <c r="D211" s="224">
        <f t="shared" si="3"/>
        <v>3</v>
      </c>
      <c r="E211" s="229">
        <v>166869641</v>
      </c>
      <c r="F211" s="241"/>
      <c r="R211" s="241"/>
    </row>
    <row r="212" spans="1:18" hidden="1" outlineLevel="2" x14ac:dyDescent="0.25">
      <c r="A212" s="25" t="s">
        <v>640</v>
      </c>
      <c r="B212" s="233" t="s">
        <v>641</v>
      </c>
      <c r="C212" s="223" t="str">
        <f>VLOOKUP($B212,[1]Struct!$C:$D,2,0)</f>
        <v>Нераспределенная прибыль  (убыток)</v>
      </c>
      <c r="D212" s="224">
        <f t="shared" si="3"/>
        <v>3</v>
      </c>
      <c r="E212" s="229">
        <v>211201992</v>
      </c>
      <c r="F212" s="241"/>
      <c r="R212" s="241"/>
    </row>
    <row r="213" spans="1:18" ht="16.5" hidden="1" thickTop="1" thickBot="1" x14ac:dyDescent="0.3">
      <c r="A213" s="247" t="s">
        <v>645</v>
      </c>
      <c r="B213" s="248" t="s">
        <v>646</v>
      </c>
      <c r="C213" s="248" t="str">
        <f>VLOOKUP($B213,[1]Struct!$C:$D,2,0)</f>
        <v>Внебалансовые и справочные показатели</v>
      </c>
      <c r="D213" s="249">
        <f t="shared" si="3"/>
        <v>1</v>
      </c>
      <c r="E213" s="250">
        <v>0</v>
      </c>
      <c r="F213" s="241"/>
      <c r="R213" s="241"/>
    </row>
    <row r="214" spans="1:18" hidden="1" outlineLevel="1" x14ac:dyDescent="0.25">
      <c r="A214" s="251" t="s">
        <v>2871</v>
      </c>
      <c r="B214" s="252"/>
      <c r="C214" s="223"/>
      <c r="D214" s="253">
        <f t="shared" si="3"/>
        <v>2</v>
      </c>
      <c r="E214" s="254"/>
      <c r="F214" s="241"/>
      <c r="R214" s="241"/>
    </row>
    <row r="215" spans="1:18" hidden="1" outlineLevel="1" x14ac:dyDescent="0.25">
      <c r="A215" s="25" t="s">
        <v>648</v>
      </c>
      <c r="B215" s="32" t="s">
        <v>649</v>
      </c>
      <c r="C215" s="223" t="str">
        <f>VLOOKUP($B215,[1]Struct!$C:$D,2,0)</f>
        <v>Доступные кредитные линии</v>
      </c>
      <c r="D215" s="224">
        <f t="shared" si="3"/>
        <v>2</v>
      </c>
      <c r="E215" s="246">
        <v>0</v>
      </c>
      <c r="F215" s="241"/>
      <c r="R215" s="241"/>
    </row>
    <row r="216" spans="1:18" hidden="1" outlineLevel="1" x14ac:dyDescent="0.25">
      <c r="A216" s="25" t="s">
        <v>651</v>
      </c>
      <c r="B216" s="32" t="s">
        <v>652</v>
      </c>
      <c r="C216" s="223" t="str">
        <f>VLOOKUP($B216,[1]Struct!$C:$D,2,0)</f>
        <v xml:space="preserve"> - от материнской организации (группы)</v>
      </c>
      <c r="D216" s="224">
        <f t="shared" si="3"/>
        <v>3</v>
      </c>
      <c r="E216" s="246">
        <v>0</v>
      </c>
      <c r="F216" s="241"/>
      <c r="R216" s="241"/>
    </row>
    <row r="217" spans="1:18" hidden="1" outlineLevel="2" x14ac:dyDescent="0.25">
      <c r="A217" s="25" t="s">
        <v>654</v>
      </c>
      <c r="B217" s="32" t="s">
        <v>655</v>
      </c>
      <c r="C217" s="255" t="str">
        <f>VLOOKUP($B217,[1]Struct!$C:$D,2,0)</f>
        <v xml:space="preserve"> - от материнской организации (группы) в рублях</v>
      </c>
      <c r="D217" s="224">
        <f t="shared" si="3"/>
        <v>4</v>
      </c>
      <c r="E217" s="229">
        <v>0</v>
      </c>
      <c r="F217" s="241"/>
      <c r="R217" s="241"/>
    </row>
    <row r="218" spans="1:18" hidden="1" outlineLevel="2" x14ac:dyDescent="0.25">
      <c r="A218" s="25" t="s">
        <v>657</v>
      </c>
      <c r="B218" s="32" t="s">
        <v>658</v>
      </c>
      <c r="C218" s="255" t="str">
        <f>VLOOKUP($B218,[1]Struct!$C:$D,2,0)</f>
        <v xml:space="preserve"> - от материнской организации (группы) в валюте</v>
      </c>
      <c r="D218" s="224">
        <f t="shared" si="3"/>
        <v>4</v>
      </c>
      <c r="E218" s="229">
        <v>0</v>
      </c>
      <c r="F218" s="241"/>
      <c r="R218" s="241"/>
    </row>
    <row r="219" spans="1:18" hidden="1" outlineLevel="1" x14ac:dyDescent="0.25">
      <c r="A219" s="25" t="s">
        <v>660</v>
      </c>
      <c r="B219" s="32" t="s">
        <v>661</v>
      </c>
      <c r="C219" s="223" t="str">
        <f>VLOOKUP($B219,[1]Struct!$C:$D,2,0)</f>
        <v xml:space="preserve"> - от Банка России</v>
      </c>
      <c r="D219" s="224">
        <f t="shared" ref="D219:D220" si="4">LEN(A219)/2-1</f>
        <v>3</v>
      </c>
      <c r="E219" s="229">
        <v>0</v>
      </c>
      <c r="F219" s="241"/>
      <c r="R219" s="241"/>
    </row>
    <row r="220" spans="1:18" hidden="1" outlineLevel="1" x14ac:dyDescent="0.25">
      <c r="A220" s="25" t="s">
        <v>663</v>
      </c>
      <c r="B220" s="32" t="s">
        <v>664</v>
      </c>
      <c r="C220" s="223" t="s">
        <v>665</v>
      </c>
      <c r="D220" s="224">
        <f t="shared" si="4"/>
        <v>2</v>
      </c>
      <c r="E220" s="256"/>
      <c r="F220" s="241"/>
      <c r="R220" s="241"/>
    </row>
    <row r="221" spans="1:18" ht="16.5" hidden="1" thickTop="1" thickBot="1" x14ac:dyDescent="0.3">
      <c r="A221" s="247"/>
      <c r="B221" s="248" t="s">
        <v>1116</v>
      </c>
      <c r="C221" s="248"/>
      <c r="D221" s="249"/>
      <c r="E221" s="250">
        <v>46111879</v>
      </c>
      <c r="F221" s="241"/>
      <c r="R221" s="241"/>
    </row>
    <row r="222" spans="1:18" ht="15.75" hidden="1" outlineLevel="1" thickBot="1" x14ac:dyDescent="0.3">
      <c r="A222" s="257" t="s">
        <v>666</v>
      </c>
      <c r="B222" s="258" t="s">
        <v>667</v>
      </c>
      <c r="C222" s="258" t="str">
        <f>VLOOKUP($B222,[1]Struct!$C:$D,2,0)</f>
        <v>Процентные доходы</v>
      </c>
      <c r="D222" s="259">
        <f t="shared" ref="D222:D285" si="5">LEN(A222)/2-1</f>
        <v>2</v>
      </c>
      <c r="E222" s="260">
        <v>249878829</v>
      </c>
      <c r="F222" s="241"/>
      <c r="R222" s="241"/>
    </row>
    <row r="223" spans="1:18" hidden="1" outlineLevel="2" x14ac:dyDescent="0.25">
      <c r="A223" s="261" t="s">
        <v>669</v>
      </c>
      <c r="B223" s="252" t="s">
        <v>670</v>
      </c>
      <c r="C223" s="223" t="str">
        <f>VLOOKUP($B223,[1]Struct!$C:$D,2,0)</f>
        <v>по банкам и ВЛА</v>
      </c>
      <c r="D223" s="253">
        <f t="shared" si="5"/>
        <v>3</v>
      </c>
      <c r="E223" s="246">
        <v>45353727</v>
      </c>
      <c r="F223" s="241"/>
      <c r="R223" s="241"/>
    </row>
    <row r="224" spans="1:18" ht="15" hidden="1" customHeight="1" outlineLevel="3" x14ac:dyDescent="0.25">
      <c r="A224" s="10" t="s">
        <v>673</v>
      </c>
      <c r="B224" s="231" t="s">
        <v>674</v>
      </c>
      <c r="C224" s="223" t="str">
        <f>VLOOKUP($B224,[1]Struct!$C:$D,2,0)</f>
        <v>по корр.счетам и депозитам в Банке России</v>
      </c>
      <c r="D224" s="224">
        <f t="shared" si="5"/>
        <v>4</v>
      </c>
      <c r="E224" s="246">
        <v>7891444</v>
      </c>
      <c r="F224" s="241"/>
      <c r="R224" s="241"/>
    </row>
    <row r="225" spans="1:18" ht="15" hidden="1" customHeight="1" outlineLevel="4" x14ac:dyDescent="0.25">
      <c r="A225" s="10" t="s">
        <v>676</v>
      </c>
      <c r="B225" s="233" t="s">
        <v>677</v>
      </c>
      <c r="C225" s="223" t="str">
        <f>VLOOKUP($B225,[1]Struct!$C:$D,2,0)</f>
        <v>по корр.счетам и депозитам в Банке России в рублях</v>
      </c>
      <c r="D225" s="224">
        <f t="shared" si="5"/>
        <v>5</v>
      </c>
      <c r="E225" s="229">
        <v>7891444</v>
      </c>
      <c r="F225" s="241"/>
      <c r="R225" s="241"/>
    </row>
    <row r="226" spans="1:18" ht="15" hidden="1" customHeight="1" outlineLevel="4" x14ac:dyDescent="0.25">
      <c r="A226" s="10" t="s">
        <v>679</v>
      </c>
      <c r="B226" s="233" t="s">
        <v>680</v>
      </c>
      <c r="C226" s="223" t="str">
        <f>VLOOKUP($B226,[1]Struct!$C:$D,2,0)</f>
        <v>по корр.счетам и депозитам в Банке России в валюте</v>
      </c>
      <c r="D226" s="224">
        <f t="shared" si="5"/>
        <v>5</v>
      </c>
      <c r="E226" s="229">
        <v>0</v>
      </c>
      <c r="F226" s="241"/>
      <c r="R226" s="241"/>
    </row>
    <row r="227" spans="1:18" ht="14.25" hidden="1" customHeight="1" outlineLevel="3" x14ac:dyDescent="0.25">
      <c r="A227" s="10" t="s">
        <v>683</v>
      </c>
      <c r="B227" s="231" t="s">
        <v>684</v>
      </c>
      <c r="C227" s="223" t="str">
        <f>VLOOKUP($B227,[1]Struct!$C:$D,2,0)</f>
        <v>по корр.счетам НОСТРО, средствам в расчетах и на бирже</v>
      </c>
      <c r="D227" s="224">
        <f t="shared" si="5"/>
        <v>4</v>
      </c>
      <c r="E227" s="246">
        <v>34367</v>
      </c>
      <c r="F227" s="241"/>
      <c r="R227" s="241"/>
    </row>
    <row r="228" spans="1:18" ht="15" hidden="1" customHeight="1" outlineLevel="4" x14ac:dyDescent="0.25">
      <c r="A228" s="10" t="s">
        <v>686</v>
      </c>
      <c r="B228" s="233" t="s">
        <v>687</v>
      </c>
      <c r="C228" s="223" t="str">
        <f>VLOOKUP($B228,[1]Struct!$C:$D,2,0)</f>
        <v>по корр.счетам НОСТРО, средствам в расчетах и на бирже в рублях</v>
      </c>
      <c r="D228" s="224">
        <f t="shared" si="5"/>
        <v>5</v>
      </c>
      <c r="E228" s="229">
        <v>3690</v>
      </c>
      <c r="F228" s="241"/>
      <c r="R228" s="241"/>
    </row>
    <row r="229" spans="1:18" ht="15" hidden="1" customHeight="1" outlineLevel="4" x14ac:dyDescent="0.25">
      <c r="A229" s="10" t="s">
        <v>690</v>
      </c>
      <c r="B229" s="233" t="s">
        <v>691</v>
      </c>
      <c r="C229" s="223" t="str">
        <f>VLOOKUP($B229,[1]Struct!$C:$D,2,0)</f>
        <v>по корр.счетам НОСТРО, средствам в расчетах и на бирже в валюте</v>
      </c>
      <c r="D229" s="224">
        <f t="shared" si="5"/>
        <v>5</v>
      </c>
      <c r="E229" s="229">
        <v>30677</v>
      </c>
      <c r="F229" s="241"/>
      <c r="R229" s="241"/>
    </row>
    <row r="230" spans="1:18" ht="15" hidden="1" customHeight="1" outlineLevel="3" x14ac:dyDescent="0.25">
      <c r="A230" s="10" t="s">
        <v>694</v>
      </c>
      <c r="B230" s="231" t="s">
        <v>695</v>
      </c>
      <c r="C230" s="223" t="str">
        <f>VLOOKUP($B230,[1]Struct!$C:$D,2,0)</f>
        <v>по МБК предоставленным</v>
      </c>
      <c r="D230" s="224">
        <f t="shared" si="5"/>
        <v>4</v>
      </c>
      <c r="E230" s="246">
        <v>37427916</v>
      </c>
      <c r="F230" s="241"/>
      <c r="R230" s="241"/>
    </row>
    <row r="231" spans="1:18" ht="15" hidden="1" customHeight="1" outlineLevel="4" x14ac:dyDescent="0.25">
      <c r="A231" s="10" t="s">
        <v>697</v>
      </c>
      <c r="B231" s="233" t="s">
        <v>698</v>
      </c>
      <c r="C231" s="223" t="str">
        <f>VLOOKUP($B231,[1]Struct!$C:$D,2,0)</f>
        <v>по МБК предоставленным в рублях</v>
      </c>
      <c r="D231" s="224">
        <f t="shared" si="5"/>
        <v>5</v>
      </c>
      <c r="E231" s="229">
        <v>31680715</v>
      </c>
      <c r="R231" s="241"/>
    </row>
    <row r="232" spans="1:18" ht="15" hidden="1" customHeight="1" outlineLevel="4" x14ac:dyDescent="0.25">
      <c r="A232" s="10" t="s">
        <v>701</v>
      </c>
      <c r="B232" s="233" t="s">
        <v>702</v>
      </c>
      <c r="C232" s="223" t="str">
        <f>VLOOKUP($B232,[1]Struct!$C:$D,2,0)</f>
        <v>по МБК предоставленным в валюте</v>
      </c>
      <c r="D232" s="224">
        <f t="shared" si="5"/>
        <v>5</v>
      </c>
      <c r="E232" s="229">
        <v>5747201</v>
      </c>
    </row>
    <row r="233" spans="1:18" hidden="1" outlineLevel="2" x14ac:dyDescent="0.25">
      <c r="A233" s="10" t="s">
        <v>705</v>
      </c>
      <c r="B233" s="231" t="s">
        <v>706</v>
      </c>
      <c r="C233" s="223" t="str">
        <f>VLOOKUP($B233,[1]Struct!$C:$D,2,0)</f>
        <v>по ценным бумагам</v>
      </c>
      <c r="D233" s="224">
        <f t="shared" si="5"/>
        <v>3</v>
      </c>
      <c r="E233" s="246">
        <v>45110311</v>
      </c>
      <c r="F233" s="241"/>
    </row>
    <row r="234" spans="1:18" ht="15" hidden="1" customHeight="1" outlineLevel="3" x14ac:dyDescent="0.25">
      <c r="A234" s="10" t="s">
        <v>708</v>
      </c>
      <c r="B234" s="233" t="s">
        <v>709</v>
      </c>
      <c r="C234" s="223" t="str">
        <f>VLOOKUP($B234,[1]Struct!$C:$D,2,0)</f>
        <v>по облигациям - учет по СС на ОПУ</v>
      </c>
      <c r="D234" s="224">
        <f t="shared" si="5"/>
        <v>4</v>
      </c>
      <c r="E234" s="229">
        <v>7031487</v>
      </c>
      <c r="F234" s="241"/>
      <c r="R234" s="241"/>
    </row>
    <row r="235" spans="1:18" ht="15" hidden="1" customHeight="1" outlineLevel="3" x14ac:dyDescent="0.25">
      <c r="A235" s="10" t="s">
        <v>712</v>
      </c>
      <c r="B235" s="233" t="s">
        <v>713</v>
      </c>
      <c r="C235" s="223" t="str">
        <f>VLOOKUP($B235,[1]Struct!$C:$D,2,0)</f>
        <v>по облигациям - учет по СС на ПСД</v>
      </c>
      <c r="D235" s="224">
        <f t="shared" si="5"/>
        <v>4</v>
      </c>
      <c r="E235" s="229">
        <v>19300945</v>
      </c>
      <c r="F235" s="241"/>
      <c r="R235" s="241"/>
    </row>
    <row r="236" spans="1:18" ht="15" hidden="1" customHeight="1" outlineLevel="3" x14ac:dyDescent="0.25">
      <c r="A236" s="10" t="s">
        <v>715</v>
      </c>
      <c r="B236" s="233" t="s">
        <v>716</v>
      </c>
      <c r="C236" s="223" t="str">
        <f>VLOOKUP($B236,[1]Struct!$C:$D,2,0)</f>
        <v>по облигациям - учет по АС</v>
      </c>
      <c r="D236" s="224">
        <f t="shared" si="5"/>
        <v>4</v>
      </c>
      <c r="E236" s="229">
        <v>18777879</v>
      </c>
      <c r="F236" s="241"/>
      <c r="R236" s="241"/>
    </row>
    <row r="237" spans="1:18" hidden="1" outlineLevel="2" x14ac:dyDescent="0.25">
      <c r="A237" s="10" t="s">
        <v>718</v>
      </c>
      <c r="B237" s="231" t="s">
        <v>719</v>
      </c>
      <c r="C237" s="223" t="str">
        <f>VLOOKUP($B237,[1]Struct!$C:$D,2,0)</f>
        <v xml:space="preserve">  по кредитам ЮЛ</v>
      </c>
      <c r="D237" s="224">
        <f t="shared" si="5"/>
        <v>3</v>
      </c>
      <c r="E237" s="229">
        <v>99711903</v>
      </c>
      <c r="F237" s="241"/>
      <c r="R237" s="241"/>
    </row>
    <row r="238" spans="1:18" ht="15" hidden="1" customHeight="1" outlineLevel="3" x14ac:dyDescent="0.25">
      <c r="A238" s="10" t="s">
        <v>721</v>
      </c>
      <c r="B238" s="233" t="s">
        <v>722</v>
      </c>
      <c r="C238" s="223" t="str">
        <f>VLOOKUP($B238,[1]Struct!$C:$D,2,0)</f>
        <v xml:space="preserve"> по кредитам низкорисковым</v>
      </c>
      <c r="D238" s="224">
        <f t="shared" si="5"/>
        <v>4</v>
      </c>
      <c r="E238" s="229"/>
      <c r="F238" s="241"/>
      <c r="R238" s="241"/>
    </row>
    <row r="239" spans="1:18" ht="15" hidden="1" customHeight="1" outlineLevel="3" x14ac:dyDescent="0.25">
      <c r="A239" s="10" t="s">
        <v>724</v>
      </c>
      <c r="B239" s="233" t="s">
        <v>725</v>
      </c>
      <c r="C239" s="223" t="str">
        <f>VLOOKUP($B239,[1]Struct!$C:$D,2,0)</f>
        <v xml:space="preserve"> по кредитам крупному бизнесу</v>
      </c>
      <c r="D239" s="224">
        <f t="shared" si="5"/>
        <v>4</v>
      </c>
      <c r="E239" s="229"/>
      <c r="F239" s="241"/>
      <c r="R239" s="241"/>
    </row>
    <row r="240" spans="1:18" ht="15" hidden="1" customHeight="1" outlineLevel="3" x14ac:dyDescent="0.25">
      <c r="A240" s="10" t="s">
        <v>727</v>
      </c>
      <c r="B240" s="233" t="s">
        <v>728</v>
      </c>
      <c r="C240" s="223" t="str">
        <f>VLOOKUP($B240,[1]Struct!$C:$D,2,0)</f>
        <v xml:space="preserve"> по кредитам среднему и малому бизнесу</v>
      </c>
      <c r="D240" s="224">
        <f t="shared" si="5"/>
        <v>4</v>
      </c>
      <c r="E240" s="229"/>
      <c r="R240" s="241"/>
    </row>
    <row r="241" spans="1:18" ht="15" hidden="1" customHeight="1" outlineLevel="3" x14ac:dyDescent="0.25">
      <c r="A241" s="10" t="s">
        <v>730</v>
      </c>
      <c r="B241" s="233" t="s">
        <v>731</v>
      </c>
      <c r="C241" s="223" t="str">
        <f>VLOOKUP($B241,[1]Struct!$C:$D,2,0)</f>
        <v xml:space="preserve"> по кредитам микро бизнесу</v>
      </c>
      <c r="D241" s="224">
        <f t="shared" si="5"/>
        <v>4</v>
      </c>
      <c r="E241" s="229"/>
    </row>
    <row r="242" spans="1:18" ht="15" hidden="1" customHeight="1" outlineLevel="3" x14ac:dyDescent="0.25">
      <c r="A242" s="10" t="s">
        <v>734</v>
      </c>
      <c r="B242" s="233" t="s">
        <v>735</v>
      </c>
      <c r="C242" s="223" t="str">
        <f>VLOOKUP($B242,[1]Struct!$C:$D,2,0)</f>
        <v xml:space="preserve"> по финансированию строительства жилья</v>
      </c>
      <c r="D242" s="224">
        <f t="shared" si="5"/>
        <v>4</v>
      </c>
      <c r="E242" s="229"/>
      <c r="F242" s="241"/>
    </row>
    <row r="243" spans="1:18" ht="15" hidden="1" customHeight="1" outlineLevel="3" x14ac:dyDescent="0.25">
      <c r="A243" s="10" t="s">
        <v>738</v>
      </c>
      <c r="B243" s="233" t="s">
        <v>739</v>
      </c>
      <c r="C243" s="223" t="str">
        <f>VLOOKUP($B243,[1]Struct!$C:$D,2,0)</f>
        <v xml:space="preserve"> по прочим специализированным кредитам</v>
      </c>
      <c r="D243" s="224">
        <f t="shared" si="5"/>
        <v>4</v>
      </c>
      <c r="E243" s="229"/>
      <c r="F243" s="241"/>
      <c r="R243" s="241"/>
    </row>
    <row r="244" spans="1:18" s="232" customFormat="1" ht="15" hidden="1" customHeight="1" outlineLevel="3" x14ac:dyDescent="0.25">
      <c r="A244" s="10" t="s">
        <v>742</v>
      </c>
      <c r="B244" s="233" t="s">
        <v>743</v>
      </c>
      <c r="C244" s="223" t="str">
        <f>VLOOKUP($B244,[1]Struct!$C:$D,2,0)</f>
        <v xml:space="preserve"> по спецпортфелю </v>
      </c>
      <c r="D244" s="224">
        <f t="shared" si="5"/>
        <v>4</v>
      </c>
      <c r="E244" s="229"/>
      <c r="F244" s="241"/>
      <c r="R244" s="241"/>
    </row>
    <row r="245" spans="1:18" s="232" customFormat="1" ht="15" hidden="1" customHeight="1" outlineLevel="3" x14ac:dyDescent="0.25">
      <c r="A245" s="10" t="s">
        <v>746</v>
      </c>
      <c r="B245" s="233" t="s">
        <v>747</v>
      </c>
      <c r="C245" s="223" t="str">
        <f>VLOOKUP($B245,[1]Struct!$C:$D,2,0)</f>
        <v xml:space="preserve"> по прочим кредитам ЮЛ</v>
      </c>
      <c r="D245" s="224">
        <f t="shared" si="5"/>
        <v>4</v>
      </c>
      <c r="E245" s="229"/>
      <c r="F245" s="241"/>
      <c r="R245" s="241"/>
    </row>
    <row r="246" spans="1:18" s="232" customFormat="1" hidden="1" outlineLevel="2" x14ac:dyDescent="0.25">
      <c r="A246" s="10" t="s">
        <v>749</v>
      </c>
      <c r="B246" s="231" t="s">
        <v>750</v>
      </c>
      <c r="C246" s="223" t="str">
        <f>VLOOKUP($B246,[1]Struct!$C:$D,2,0)</f>
        <v xml:space="preserve">  по кредитам ФЛ</v>
      </c>
      <c r="D246" s="224">
        <f t="shared" si="5"/>
        <v>3</v>
      </c>
      <c r="E246" s="229">
        <v>59702888</v>
      </c>
      <c r="F246" s="241"/>
      <c r="R246" s="241"/>
    </row>
    <row r="247" spans="1:18" ht="15" hidden="1" customHeight="1" outlineLevel="3" x14ac:dyDescent="0.25">
      <c r="A247" s="10" t="s">
        <v>752</v>
      </c>
      <c r="B247" s="233" t="s">
        <v>753</v>
      </c>
      <c r="C247" s="223" t="str">
        <f>VLOOKUP($B247,[1]Struct!$C:$D,2,0)</f>
        <v xml:space="preserve"> по ипотечным кредитам</v>
      </c>
      <c r="D247" s="224">
        <f t="shared" si="5"/>
        <v>4</v>
      </c>
      <c r="E247" s="229"/>
      <c r="F247" s="241"/>
      <c r="R247" s="241"/>
    </row>
    <row r="248" spans="1:18" ht="15" hidden="1" customHeight="1" outlineLevel="3" x14ac:dyDescent="0.25">
      <c r="A248" s="10" t="s">
        <v>755</v>
      </c>
      <c r="B248" s="233" t="s">
        <v>756</v>
      </c>
      <c r="C248" s="223" t="str">
        <f>VLOOKUP($B248,[1]Struct!$C:$D,2,0)</f>
        <v xml:space="preserve"> по автокредитам</v>
      </c>
      <c r="D248" s="224">
        <f t="shared" si="5"/>
        <v>4</v>
      </c>
      <c r="E248" s="229"/>
      <c r="F248" s="241"/>
      <c r="R248" s="241"/>
    </row>
    <row r="249" spans="1:18" ht="15" hidden="1" customHeight="1" outlineLevel="3" x14ac:dyDescent="0.25">
      <c r="A249" s="10" t="s">
        <v>758</v>
      </c>
      <c r="B249" s="233" t="s">
        <v>759</v>
      </c>
      <c r="C249" s="223" t="str">
        <f>VLOOKUP($B249,[1]Struct!$C:$D,2,0)</f>
        <v xml:space="preserve"> по кредитным картам</v>
      </c>
      <c r="D249" s="224">
        <f t="shared" si="5"/>
        <v>4</v>
      </c>
      <c r="E249" s="229"/>
      <c r="F249" s="241"/>
      <c r="R249" s="241"/>
    </row>
    <row r="250" spans="1:18" ht="15" hidden="1" customHeight="1" outlineLevel="3" x14ac:dyDescent="0.25">
      <c r="A250" s="10" t="s">
        <v>761</v>
      </c>
      <c r="B250" s="233" t="s">
        <v>762</v>
      </c>
      <c r="C250" s="223" t="str">
        <f>VLOOKUP($B250,[1]Struct!$C:$D,2,0)</f>
        <v xml:space="preserve"> по необеспеченному потребительскому кредитованию</v>
      </c>
      <c r="D250" s="224">
        <f t="shared" si="5"/>
        <v>4</v>
      </c>
      <c r="E250" s="229"/>
      <c r="F250" s="241"/>
      <c r="R250" s="241"/>
    </row>
    <row r="251" spans="1:18" hidden="1" outlineLevel="1" x14ac:dyDescent="0.25">
      <c r="A251" s="10" t="s">
        <v>764</v>
      </c>
      <c r="B251" s="32" t="s">
        <v>765</v>
      </c>
      <c r="C251" s="223" t="str">
        <f>VLOOKUP($B251,[1]Struct!$C:$D,2,0)</f>
        <v>Процентные расходы</v>
      </c>
      <c r="D251" s="224">
        <f t="shared" si="5"/>
        <v>2</v>
      </c>
      <c r="E251" s="246">
        <v>-154025730</v>
      </c>
      <c r="F251" s="241"/>
      <c r="R251" s="241"/>
    </row>
    <row r="252" spans="1:18" hidden="1" outlineLevel="2" x14ac:dyDescent="0.25">
      <c r="A252" s="10" t="s">
        <v>767</v>
      </c>
      <c r="B252" s="231" t="s">
        <v>768</v>
      </c>
      <c r="C252" s="223" t="str">
        <f>VLOOKUP($B252,[1]Struct!$C:$D,2,0)</f>
        <v>по банкам</v>
      </c>
      <c r="D252" s="224">
        <f t="shared" si="5"/>
        <v>3</v>
      </c>
      <c r="E252" s="246">
        <v>-24321978</v>
      </c>
      <c r="F252" s="241"/>
      <c r="R252" s="241"/>
    </row>
    <row r="253" spans="1:18" ht="15" hidden="1" customHeight="1" outlineLevel="3" x14ac:dyDescent="0.25">
      <c r="A253" s="10" t="s">
        <v>770</v>
      </c>
      <c r="B253" s="233" t="s">
        <v>771</v>
      </c>
      <c r="C253" s="223" t="str">
        <f>VLOOKUP($B253,[1]Struct!$C:$D,2,0)</f>
        <v xml:space="preserve"> по корр.счетам ЛОРО</v>
      </c>
      <c r="D253" s="224">
        <f t="shared" si="5"/>
        <v>4</v>
      </c>
      <c r="E253" s="246">
        <v>-4916</v>
      </c>
      <c r="F253" s="241"/>
      <c r="R253" s="241"/>
    </row>
    <row r="254" spans="1:18" ht="15" hidden="1" customHeight="1" outlineLevel="4" x14ac:dyDescent="0.25">
      <c r="A254" s="10" t="s">
        <v>773</v>
      </c>
      <c r="B254" s="235" t="s">
        <v>774</v>
      </c>
      <c r="C254" s="223" t="str">
        <f>VLOOKUP($B254,[1]Struct!$C:$D,2,0)</f>
        <v xml:space="preserve"> по корр.счетам ЛОРО в рублях</v>
      </c>
      <c r="D254" s="224">
        <f t="shared" si="5"/>
        <v>5</v>
      </c>
      <c r="E254" s="229">
        <v>-4916</v>
      </c>
      <c r="F254" s="241"/>
      <c r="R254" s="241"/>
    </row>
    <row r="255" spans="1:18" ht="15" hidden="1" customHeight="1" outlineLevel="4" x14ac:dyDescent="0.25">
      <c r="A255" s="10" t="s">
        <v>777</v>
      </c>
      <c r="B255" s="235" t="s">
        <v>778</v>
      </c>
      <c r="C255" s="223" t="str">
        <f>VLOOKUP($B255,[1]Struct!$C:$D,2,0)</f>
        <v xml:space="preserve"> по корр.счетам ЛОРО в валюте</v>
      </c>
      <c r="D255" s="224">
        <f t="shared" si="5"/>
        <v>5</v>
      </c>
      <c r="E255" s="229">
        <v>0</v>
      </c>
      <c r="F255" s="241"/>
      <c r="R255" s="241"/>
    </row>
    <row r="256" spans="1:18" ht="15" hidden="1" customHeight="1" outlineLevel="3" x14ac:dyDescent="0.25">
      <c r="A256" s="10" t="s">
        <v>781</v>
      </c>
      <c r="B256" s="233" t="s">
        <v>782</v>
      </c>
      <c r="C256" s="223" t="str">
        <f>VLOOKUP($B256,[1]Struct!$C:$D,2,0)</f>
        <v xml:space="preserve"> по МБК, привлеченным от резидентов</v>
      </c>
      <c r="D256" s="224">
        <f t="shared" si="5"/>
        <v>4</v>
      </c>
      <c r="E256" s="246">
        <v>-22370887</v>
      </c>
      <c r="F256" s="241"/>
      <c r="R256" s="241"/>
    </row>
    <row r="257" spans="1:18" ht="15" hidden="1" customHeight="1" outlineLevel="4" x14ac:dyDescent="0.25">
      <c r="A257" s="10" t="s">
        <v>784</v>
      </c>
      <c r="B257" s="235" t="s">
        <v>785</v>
      </c>
      <c r="C257" s="223" t="str">
        <f>VLOOKUP($B257,[1]Struct!$C:$D,2,0)</f>
        <v xml:space="preserve"> по МБК, привлеченным от резидентов в рублях</v>
      </c>
      <c r="D257" s="224">
        <f t="shared" si="5"/>
        <v>5</v>
      </c>
      <c r="E257" s="229">
        <v>-20346517</v>
      </c>
      <c r="F257" s="241"/>
      <c r="R257" s="241"/>
    </row>
    <row r="258" spans="1:18" ht="15" hidden="1" customHeight="1" outlineLevel="4" x14ac:dyDescent="0.25">
      <c r="A258" s="10" t="s">
        <v>788</v>
      </c>
      <c r="B258" s="235" t="s">
        <v>789</v>
      </c>
      <c r="C258" s="223" t="str">
        <f>VLOOKUP($B258,[1]Struct!$C:$D,2,0)</f>
        <v xml:space="preserve"> по МБК, привлеченным от резидентов в валюте</v>
      </c>
      <c r="D258" s="224">
        <f t="shared" si="5"/>
        <v>5</v>
      </c>
      <c r="E258" s="229">
        <v>-2024370</v>
      </c>
      <c r="R258" s="241"/>
    </row>
    <row r="259" spans="1:18" ht="15" hidden="1" customHeight="1" outlineLevel="3" x14ac:dyDescent="0.25">
      <c r="A259" s="10" t="s">
        <v>792</v>
      </c>
      <c r="B259" s="233" t="s">
        <v>793</v>
      </c>
      <c r="C259" s="223" t="str">
        <f>VLOOKUP($B259,[1]Struct!$C:$D,2,0)</f>
        <v xml:space="preserve"> по МБК, привлеченным от нерезидентов</v>
      </c>
      <c r="D259" s="224">
        <f t="shared" si="5"/>
        <v>4</v>
      </c>
      <c r="E259" s="246">
        <v>-104001</v>
      </c>
    </row>
    <row r="260" spans="1:18" ht="15" hidden="1" customHeight="1" outlineLevel="4" x14ac:dyDescent="0.25">
      <c r="A260" s="10" t="s">
        <v>795</v>
      </c>
      <c r="B260" s="235" t="s">
        <v>796</v>
      </c>
      <c r="C260" s="223" t="str">
        <f>VLOOKUP($B260,[1]Struct!$C:$D,2,0)</f>
        <v xml:space="preserve"> по МБК, привлеченным от нерезидентов в рублях</v>
      </c>
      <c r="D260" s="224">
        <f t="shared" si="5"/>
        <v>5</v>
      </c>
      <c r="E260" s="229">
        <v>-69675</v>
      </c>
      <c r="F260" s="241"/>
    </row>
    <row r="261" spans="1:18" ht="15" hidden="1" customHeight="1" outlineLevel="4" x14ac:dyDescent="0.25">
      <c r="A261" s="10" t="s">
        <v>799</v>
      </c>
      <c r="B261" s="235" t="s">
        <v>800</v>
      </c>
      <c r="C261" s="223" t="str">
        <f>VLOOKUP($B261,[1]Struct!$C:$D,2,0)</f>
        <v xml:space="preserve"> по МБК, привлеченным от нерезидентов в валюте</v>
      </c>
      <c r="D261" s="224">
        <f t="shared" si="5"/>
        <v>5</v>
      </c>
      <c r="E261" s="229">
        <v>-34326</v>
      </c>
      <c r="F261" s="241"/>
      <c r="R261" s="241"/>
    </row>
    <row r="262" spans="1:18" ht="15" hidden="1" customHeight="1" outlineLevel="3" x14ac:dyDescent="0.25">
      <c r="A262" s="10" t="s">
        <v>803</v>
      </c>
      <c r="B262" s="233" t="s">
        <v>804</v>
      </c>
      <c r="C262" s="223" t="str">
        <f>VLOOKUP($B262,[1]Struct!$C:$D,2,0)</f>
        <v xml:space="preserve"> по заимствованиям у Банка России</v>
      </c>
      <c r="D262" s="224">
        <f t="shared" si="5"/>
        <v>4</v>
      </c>
      <c r="E262" s="246">
        <v>-1842174</v>
      </c>
      <c r="F262" s="241"/>
      <c r="R262" s="241"/>
    </row>
    <row r="263" spans="1:18" ht="15" hidden="1" customHeight="1" outlineLevel="4" x14ac:dyDescent="0.25">
      <c r="A263" s="10" t="s">
        <v>806</v>
      </c>
      <c r="B263" s="235" t="s">
        <v>807</v>
      </c>
      <c r="C263" s="223" t="str">
        <f>VLOOKUP($B263,[1]Struct!$C:$D,2,0)</f>
        <v xml:space="preserve"> по заимствованиям у Банка России в рублях</v>
      </c>
      <c r="D263" s="224">
        <f t="shared" si="5"/>
        <v>5</v>
      </c>
      <c r="E263" s="229">
        <v>-1842174</v>
      </c>
      <c r="F263" s="241"/>
      <c r="R263" s="241"/>
    </row>
    <row r="264" spans="1:18" ht="15" hidden="1" customHeight="1" outlineLevel="4" x14ac:dyDescent="0.25">
      <c r="A264" s="10" t="s">
        <v>810</v>
      </c>
      <c r="B264" s="235" t="s">
        <v>811</v>
      </c>
      <c r="C264" s="223" t="str">
        <f>VLOOKUP($B264,[1]Struct!$C:$D,2,0)</f>
        <v xml:space="preserve"> по заимствованиям у Банка России в валюте</v>
      </c>
      <c r="D264" s="224">
        <f t="shared" si="5"/>
        <v>5</v>
      </c>
      <c r="E264" s="229">
        <v>0</v>
      </c>
      <c r="F264" s="241"/>
      <c r="R264" s="241"/>
    </row>
    <row r="265" spans="1:18" hidden="1" outlineLevel="2" x14ac:dyDescent="0.25">
      <c r="A265" s="10" t="s">
        <v>814</v>
      </c>
      <c r="B265" s="231" t="s">
        <v>815</v>
      </c>
      <c r="C265" s="223" t="str">
        <f>VLOOKUP($B265,[1]Struct!$C:$D,2,0)</f>
        <v xml:space="preserve">  по средствам ЮЛ</v>
      </c>
      <c r="D265" s="224">
        <f t="shared" si="5"/>
        <v>3</v>
      </c>
      <c r="E265" s="246">
        <v>-6015268</v>
      </c>
      <c r="F265" s="241"/>
      <c r="R265" s="241"/>
    </row>
    <row r="266" spans="1:18" ht="15" hidden="1" customHeight="1" outlineLevel="3" collapsed="1" x14ac:dyDescent="0.25">
      <c r="A266" s="10" t="s">
        <v>817</v>
      </c>
      <c r="B266" s="233" t="s">
        <v>818</v>
      </c>
      <c r="C266" s="223" t="str">
        <f>VLOOKUP($B266,[1]Struct!$C:$D,2,0)</f>
        <v xml:space="preserve"> по счетам гос. организаций</v>
      </c>
      <c r="D266" s="224">
        <f t="shared" si="5"/>
        <v>4</v>
      </c>
      <c r="E266" s="246">
        <v>0</v>
      </c>
      <c r="F266" s="241"/>
      <c r="R266" s="241"/>
    </row>
    <row r="267" spans="1:18" ht="15" hidden="1" customHeight="1" outlineLevel="3" x14ac:dyDescent="0.25">
      <c r="A267" s="10" t="s">
        <v>820</v>
      </c>
      <c r="B267" s="235" t="s">
        <v>821</v>
      </c>
      <c r="C267" s="223" t="str">
        <f>VLOOKUP($B267,[1]Struct!$C:$D,2,0)</f>
        <v xml:space="preserve"> по счетам гос. Организаций в рублях</v>
      </c>
      <c r="D267" s="224">
        <f t="shared" si="5"/>
        <v>5</v>
      </c>
      <c r="E267" s="229">
        <v>0</v>
      </c>
      <c r="F267" s="241"/>
      <c r="R267" s="241"/>
    </row>
    <row r="268" spans="1:18" ht="15" hidden="1" customHeight="1" outlineLevel="3" x14ac:dyDescent="0.25">
      <c r="A268" s="10" t="s">
        <v>824</v>
      </c>
      <c r="B268" s="235" t="s">
        <v>825</v>
      </c>
      <c r="C268" s="223" t="str">
        <f>VLOOKUP($B268,[1]Struct!$C:$D,2,0)</f>
        <v xml:space="preserve"> по счетам гос. Организаций в валюте</v>
      </c>
      <c r="D268" s="224">
        <f t="shared" si="5"/>
        <v>5</v>
      </c>
      <c r="E268" s="229">
        <v>0</v>
      </c>
      <c r="F268" s="241"/>
      <c r="R268" s="241"/>
    </row>
    <row r="269" spans="1:18" ht="15" hidden="1" customHeight="1" outlineLevel="3" collapsed="1" x14ac:dyDescent="0.25">
      <c r="A269" s="10" t="s">
        <v>828</v>
      </c>
      <c r="B269" s="233" t="s">
        <v>829</v>
      </c>
      <c r="C269" s="223" t="str">
        <f>VLOOKUP($B269,[1]Struct!$C:$D,2,0)</f>
        <v xml:space="preserve"> по счетам прочих ЮЛ  резидентов</v>
      </c>
      <c r="D269" s="224">
        <f t="shared" si="5"/>
        <v>4</v>
      </c>
      <c r="E269" s="246">
        <v>-6011899</v>
      </c>
      <c r="F269" s="241"/>
      <c r="R269" s="241"/>
    </row>
    <row r="270" spans="1:18" ht="15" hidden="1" customHeight="1" outlineLevel="3" x14ac:dyDescent="0.25">
      <c r="A270" s="10" t="s">
        <v>831</v>
      </c>
      <c r="B270" s="235" t="s">
        <v>832</v>
      </c>
      <c r="C270" s="223" t="str">
        <f>VLOOKUP($B270,[1]Struct!$C:$D,2,0)</f>
        <v xml:space="preserve"> по счетам прочих ЮЛ  резидентов в рублях</v>
      </c>
      <c r="D270" s="224">
        <f t="shared" si="5"/>
        <v>5</v>
      </c>
      <c r="E270" s="229">
        <v>-5992307</v>
      </c>
      <c r="F270" s="241"/>
      <c r="R270" s="241"/>
    </row>
    <row r="271" spans="1:18" ht="15" hidden="1" customHeight="1" outlineLevel="3" x14ac:dyDescent="0.25">
      <c r="A271" s="10" t="s">
        <v>835</v>
      </c>
      <c r="B271" s="235" t="s">
        <v>836</v>
      </c>
      <c r="C271" s="223" t="str">
        <f>VLOOKUP($B271,[1]Struct!$C:$D,2,0)</f>
        <v xml:space="preserve"> по счетам прочих ЮЛ  резидентов в валюте</v>
      </c>
      <c r="D271" s="224">
        <f t="shared" si="5"/>
        <v>5</v>
      </c>
      <c r="E271" s="229">
        <v>-19592</v>
      </c>
      <c r="F271" s="241"/>
      <c r="R271" s="241"/>
    </row>
    <row r="272" spans="1:18" ht="15" hidden="1" customHeight="1" outlineLevel="3" collapsed="1" x14ac:dyDescent="0.25">
      <c r="A272" s="10" t="s">
        <v>839</v>
      </c>
      <c r="B272" s="233" t="s">
        <v>840</v>
      </c>
      <c r="C272" s="223" t="str">
        <f>VLOOKUP($B272,[1]Struct!$C:$D,2,0)</f>
        <v xml:space="preserve"> по счетам ЮЛ  нерезидентов</v>
      </c>
      <c r="D272" s="224">
        <f t="shared" si="5"/>
        <v>4</v>
      </c>
      <c r="E272" s="246">
        <v>-3369</v>
      </c>
      <c r="F272" s="241"/>
      <c r="R272" s="241"/>
    </row>
    <row r="273" spans="1:18" ht="15" hidden="1" customHeight="1" outlineLevel="3" x14ac:dyDescent="0.25">
      <c r="A273" s="10" t="s">
        <v>842</v>
      </c>
      <c r="B273" s="235" t="s">
        <v>843</v>
      </c>
      <c r="C273" s="223" t="str">
        <f>VLOOKUP($B273,[1]Struct!$C:$D,2,0)</f>
        <v xml:space="preserve"> по счетам ЮЛ  нерезидентов в рублях</v>
      </c>
      <c r="D273" s="224">
        <f t="shared" si="5"/>
        <v>5</v>
      </c>
      <c r="E273" s="229">
        <v>-3368</v>
      </c>
      <c r="R273" s="241"/>
    </row>
    <row r="274" spans="1:18" ht="15" hidden="1" customHeight="1" outlineLevel="3" x14ac:dyDescent="0.25">
      <c r="A274" s="10" t="s">
        <v>846</v>
      </c>
      <c r="B274" s="235" t="s">
        <v>847</v>
      </c>
      <c r="C274" s="223" t="str">
        <f>VLOOKUP($B274,[1]Struct!$C:$D,2,0)</f>
        <v xml:space="preserve"> по счетам ЮЛ  нерезидентов в валюте</v>
      </c>
      <c r="D274" s="224">
        <f t="shared" si="5"/>
        <v>5</v>
      </c>
      <c r="E274" s="229">
        <v>-1</v>
      </c>
    </row>
    <row r="275" spans="1:18" hidden="1" outlineLevel="2" x14ac:dyDescent="0.25">
      <c r="A275" s="10" t="s">
        <v>850</v>
      </c>
      <c r="B275" s="231" t="s">
        <v>851</v>
      </c>
      <c r="C275" s="223" t="str">
        <f>VLOOKUP($B275,[1]Struct!$C:$D,2,0)</f>
        <v xml:space="preserve">  по депозитам ЮЛ</v>
      </c>
      <c r="D275" s="224">
        <f t="shared" si="5"/>
        <v>3</v>
      </c>
      <c r="E275" s="246">
        <v>-73835357</v>
      </c>
      <c r="F275" s="241"/>
    </row>
    <row r="276" spans="1:18" ht="15" hidden="1" customHeight="1" outlineLevel="3" x14ac:dyDescent="0.25">
      <c r="A276" s="10" t="s">
        <v>853</v>
      </c>
      <c r="B276" s="233" t="s">
        <v>854</v>
      </c>
      <c r="C276" s="223" t="str">
        <f>VLOOKUP($B276,[1]Struct!$C:$D,2,0)</f>
        <v xml:space="preserve"> по депозитам гос. организаций</v>
      </c>
      <c r="D276" s="224">
        <f t="shared" si="5"/>
        <v>4</v>
      </c>
      <c r="E276" s="229">
        <v>-7636995</v>
      </c>
      <c r="F276" s="241"/>
      <c r="R276" s="241"/>
    </row>
    <row r="277" spans="1:18" ht="15" hidden="1" customHeight="1" outlineLevel="3" x14ac:dyDescent="0.25">
      <c r="A277" s="10" t="s">
        <v>856</v>
      </c>
      <c r="B277" s="233" t="s">
        <v>857</v>
      </c>
      <c r="C277" s="223" t="str">
        <f>VLOOKUP($B277,[1]Struct!$C:$D,2,0)</f>
        <v xml:space="preserve"> по депозитам прочих ЮЛ  резидентов</v>
      </c>
      <c r="D277" s="224">
        <f t="shared" si="5"/>
        <v>4</v>
      </c>
      <c r="E277" s="229">
        <v>-62051880</v>
      </c>
      <c r="F277" s="241"/>
      <c r="R277" s="241"/>
    </row>
    <row r="278" spans="1:18" ht="15" hidden="1" customHeight="1" outlineLevel="3" x14ac:dyDescent="0.25">
      <c r="A278" s="10" t="s">
        <v>859</v>
      </c>
      <c r="B278" s="231" t="s">
        <v>860</v>
      </c>
      <c r="C278" s="223" t="str">
        <f>VLOOKUP($B278,[1]Struct!$C:$D,2,0)</f>
        <v xml:space="preserve"> по депозитам ЮЛ  нерезидентов</v>
      </c>
      <c r="D278" s="224">
        <f t="shared" si="5"/>
        <v>4</v>
      </c>
      <c r="E278" s="229">
        <v>-4146482</v>
      </c>
      <c r="F278" s="241"/>
      <c r="R278" s="241"/>
    </row>
    <row r="279" spans="1:18" hidden="1" outlineLevel="2" x14ac:dyDescent="0.25">
      <c r="A279" s="10" t="s">
        <v>862</v>
      </c>
      <c r="B279" s="231" t="s">
        <v>863</v>
      </c>
      <c r="C279" s="223" t="str">
        <f>VLOOKUP($B279,[1]Struct!$C:$D,2,0)</f>
        <v xml:space="preserve">  по средствам ФЛ</v>
      </c>
      <c r="D279" s="224">
        <f t="shared" si="5"/>
        <v>3</v>
      </c>
      <c r="E279" s="246">
        <v>-45826705</v>
      </c>
      <c r="F279" s="241"/>
      <c r="R279" s="241"/>
    </row>
    <row r="280" spans="1:18" ht="15" hidden="1" customHeight="1" outlineLevel="3" x14ac:dyDescent="0.25">
      <c r="A280" s="10" t="s">
        <v>865</v>
      </c>
      <c r="B280" s="231" t="s">
        <v>866</v>
      </c>
      <c r="C280" s="223" t="str">
        <f>VLOOKUP($B280,[1]Struct!$C:$D,2,0)</f>
        <v xml:space="preserve"> по счетам ФЛ</v>
      </c>
      <c r="D280" s="224">
        <f t="shared" si="5"/>
        <v>4</v>
      </c>
      <c r="E280" s="246">
        <v>-1357949</v>
      </c>
      <c r="F280" s="241"/>
      <c r="R280" s="241"/>
    </row>
    <row r="281" spans="1:18" ht="15" hidden="1" customHeight="1" outlineLevel="3" x14ac:dyDescent="0.25">
      <c r="A281" s="10" t="s">
        <v>868</v>
      </c>
      <c r="B281" s="233" t="s">
        <v>869</v>
      </c>
      <c r="C281" s="223" t="str">
        <f>VLOOKUP($B281,[1]Struct!$C:$D,2,0)</f>
        <v xml:space="preserve"> по счетам ФЛ в рублях</v>
      </c>
      <c r="D281" s="224">
        <f t="shared" si="5"/>
        <v>5</v>
      </c>
      <c r="E281" s="229">
        <v>-1353967</v>
      </c>
      <c r="F281" s="241"/>
      <c r="R281" s="241"/>
    </row>
    <row r="282" spans="1:18" ht="15" hidden="1" customHeight="1" outlineLevel="3" x14ac:dyDescent="0.25">
      <c r="A282" s="10" t="s">
        <v>872</v>
      </c>
      <c r="B282" s="233" t="s">
        <v>873</v>
      </c>
      <c r="C282" s="223" t="str">
        <f>VLOOKUP($B282,[1]Struct!$C:$D,2,0)</f>
        <v xml:space="preserve"> по счетам ФЛ в валюте</v>
      </c>
      <c r="D282" s="224">
        <f t="shared" si="5"/>
        <v>5</v>
      </c>
      <c r="E282" s="229">
        <v>-3982</v>
      </c>
      <c r="R282" s="241"/>
    </row>
    <row r="283" spans="1:18" ht="15" hidden="1" customHeight="1" outlineLevel="3" x14ac:dyDescent="0.25">
      <c r="A283" s="10" t="s">
        <v>876</v>
      </c>
      <c r="B283" s="233" t="s">
        <v>877</v>
      </c>
      <c r="C283" s="223" t="str">
        <f>VLOOKUP($B283,[1]Struct!$C:$D,2,0)</f>
        <v xml:space="preserve"> по депозитам ФЛ</v>
      </c>
      <c r="D283" s="224">
        <f t="shared" si="5"/>
        <v>4</v>
      </c>
      <c r="E283" s="229">
        <v>-44468756</v>
      </c>
    </row>
    <row r="284" spans="1:18" hidden="1" outlineLevel="2" x14ac:dyDescent="0.25">
      <c r="A284" s="10" t="s">
        <v>879</v>
      </c>
      <c r="B284" s="231" t="s">
        <v>880</v>
      </c>
      <c r="C284" s="223" t="str">
        <f>VLOOKUP($B284,[1]Struct!$C:$D,2,0)</f>
        <v xml:space="preserve">  по ценным бумагам</v>
      </c>
      <c r="D284" s="224">
        <f t="shared" si="5"/>
        <v>3</v>
      </c>
      <c r="E284" s="246">
        <v>-4026422</v>
      </c>
      <c r="F284" s="241"/>
    </row>
    <row r="285" spans="1:18" ht="15" hidden="1" customHeight="1" outlineLevel="3" x14ac:dyDescent="0.25">
      <c r="A285" s="10" t="s">
        <v>882</v>
      </c>
      <c r="B285" s="233" t="s">
        <v>883</v>
      </c>
      <c r="C285" s="223" t="str">
        <f>VLOOKUP($B285,[1]Struct!$C:$D,2,0)</f>
        <v xml:space="preserve"> по облигациям и векселям</v>
      </c>
      <c r="D285" s="224">
        <f t="shared" si="5"/>
        <v>4</v>
      </c>
      <c r="E285" s="229">
        <v>-4026422</v>
      </c>
      <c r="F285" s="241"/>
      <c r="R285" s="241"/>
    </row>
    <row r="286" spans="1:18" ht="15" hidden="1" customHeight="1" outlineLevel="3" x14ac:dyDescent="0.25">
      <c r="A286" s="10" t="s">
        <v>885</v>
      </c>
      <c r="B286" s="233" t="s">
        <v>886</v>
      </c>
      <c r="C286" s="223" t="str">
        <f>VLOOKUP($B286,[1]Struct!$C:$D,2,0)</f>
        <v xml:space="preserve"> по еврооблигациям</v>
      </c>
      <c r="D286" s="224">
        <f t="shared" ref="D286:D308" si="6">LEN(A286)/2-1</f>
        <v>4</v>
      </c>
      <c r="E286" s="229"/>
      <c r="F286" s="241"/>
      <c r="R286" s="241"/>
    </row>
    <row r="287" spans="1:18" hidden="1" outlineLevel="2" x14ac:dyDescent="0.25">
      <c r="A287" s="10" t="s">
        <v>888</v>
      </c>
      <c r="B287" s="231" t="s">
        <v>889</v>
      </c>
      <c r="C287" s="223" t="str">
        <f>VLOOKUP($B287,[1]Struct!$C:$D,2,0)</f>
        <v xml:space="preserve">  по субординированным инструментам</v>
      </c>
      <c r="D287" s="224">
        <f t="shared" si="6"/>
        <v>3</v>
      </c>
      <c r="E287" s="246">
        <v>0</v>
      </c>
      <c r="F287" s="241"/>
      <c r="R287" s="241"/>
    </row>
    <row r="288" spans="1:18" ht="15" hidden="1" customHeight="1" outlineLevel="3" x14ac:dyDescent="0.25">
      <c r="A288" s="10" t="s">
        <v>891</v>
      </c>
      <c r="B288" s="235" t="s">
        <v>892</v>
      </c>
      <c r="C288" s="223" t="str">
        <f>VLOOKUP($B288,[1]Struct!$C:$D,2,0)</f>
        <v xml:space="preserve"> по субординированным инструментам добавочного капитала</v>
      </c>
      <c r="D288" s="224">
        <f t="shared" si="6"/>
        <v>4</v>
      </c>
      <c r="E288" s="229"/>
      <c r="F288" s="241"/>
      <c r="R288" s="241"/>
    </row>
    <row r="289" spans="1:18" ht="15" hidden="1" customHeight="1" outlineLevel="3" x14ac:dyDescent="0.25">
      <c r="A289" s="10" t="s">
        <v>894</v>
      </c>
      <c r="B289" s="235" t="s">
        <v>895</v>
      </c>
      <c r="C289" s="223" t="str">
        <f>VLOOKUP($B289,[1]Struct!$C:$D,2,0)</f>
        <v xml:space="preserve"> по субординированным инструментам дополнительного капитала</v>
      </c>
      <c r="D289" s="224">
        <f t="shared" si="6"/>
        <v>4</v>
      </c>
      <c r="E289" s="229"/>
      <c r="F289" s="241"/>
      <c r="R289" s="241"/>
    </row>
    <row r="290" spans="1:18" hidden="1" outlineLevel="1" x14ac:dyDescent="0.25">
      <c r="A290" s="10" t="s">
        <v>897</v>
      </c>
      <c r="B290" s="32" t="s">
        <v>898</v>
      </c>
      <c r="C290" s="223" t="str">
        <f>VLOOKUP($B290,[1]Struct!$C:$D,2,0)</f>
        <v>ЧПД</v>
      </c>
      <c r="D290" s="224">
        <f t="shared" si="6"/>
        <v>1</v>
      </c>
      <c r="E290" s="246">
        <v>95853099</v>
      </c>
      <c r="F290" s="241"/>
      <c r="R290" s="241"/>
    </row>
    <row r="291" spans="1:18" hidden="1" outlineLevel="1" x14ac:dyDescent="0.25">
      <c r="A291" s="10" t="s">
        <v>900</v>
      </c>
      <c r="B291" s="32" t="s">
        <v>901</v>
      </c>
      <c r="C291" s="223" t="str">
        <f>VLOOKUP($B291,[1]Struct!$C:$D,2,0)</f>
        <v>ЧКД</v>
      </c>
      <c r="D291" s="239">
        <f t="shared" si="6"/>
        <v>1</v>
      </c>
      <c r="E291" s="229">
        <v>36797573</v>
      </c>
      <c r="F291" s="241"/>
      <c r="R291" s="241"/>
    </row>
    <row r="292" spans="1:18" hidden="1" outlineLevel="1" x14ac:dyDescent="0.25">
      <c r="A292" s="10" t="s">
        <v>904</v>
      </c>
      <c r="B292" s="32" t="s">
        <v>905</v>
      </c>
      <c r="C292" s="223" t="str">
        <f>VLOOKUP($B292,[1]Struct!$C:$D,2,0)</f>
        <v>расходы на резервы</v>
      </c>
      <c r="D292" s="239">
        <f t="shared" si="6"/>
        <v>1</v>
      </c>
      <c r="E292" s="246">
        <v>-27408251</v>
      </c>
      <c r="G292" s="241"/>
      <c r="R292" s="241"/>
    </row>
    <row r="293" spans="1:18" hidden="1" outlineLevel="2" x14ac:dyDescent="0.25">
      <c r="A293" s="10" t="s">
        <v>907</v>
      </c>
      <c r="B293" s="32" t="s">
        <v>908</v>
      </c>
      <c r="C293" s="223" t="str">
        <f>VLOOKUP($B293,[1]Struct!$C:$D,2,0)</f>
        <v xml:space="preserve"> - по банкам и ВЛА</v>
      </c>
      <c r="D293" s="224">
        <f t="shared" si="6"/>
        <v>2</v>
      </c>
      <c r="E293" s="229">
        <v>859650</v>
      </c>
      <c r="F293" s="241"/>
    </row>
    <row r="294" spans="1:18" hidden="1" outlineLevel="2" x14ac:dyDescent="0.25">
      <c r="A294" s="10" t="s">
        <v>912</v>
      </c>
      <c r="B294" s="32" t="s">
        <v>913</v>
      </c>
      <c r="C294" s="223" t="str">
        <f>VLOOKUP($B294,[1]Struct!$C:$D,2,0)</f>
        <v xml:space="preserve"> - по кредитам ЮЛ ВСЕГО</v>
      </c>
      <c r="D294" s="224">
        <f t="shared" si="6"/>
        <v>2</v>
      </c>
      <c r="E294" s="229">
        <v>-20054214</v>
      </c>
      <c r="F294" s="241"/>
      <c r="R294" s="241"/>
    </row>
    <row r="295" spans="1:18" ht="15" hidden="1" customHeight="1" outlineLevel="3" x14ac:dyDescent="0.25">
      <c r="A295" s="10" t="s">
        <v>915</v>
      </c>
      <c r="B295" s="32" t="s">
        <v>916</v>
      </c>
      <c r="C295" s="223" t="str">
        <f>VLOOKUP($B295,[1]Struct!$C:$D,2,0)</f>
        <v xml:space="preserve"> - по кредитам низкорисковым</v>
      </c>
      <c r="D295" s="224">
        <f t="shared" si="6"/>
        <v>3</v>
      </c>
      <c r="E295" s="229"/>
      <c r="F295" s="241"/>
      <c r="R295" s="241"/>
    </row>
    <row r="296" spans="1:18" ht="15" hidden="1" customHeight="1" outlineLevel="3" x14ac:dyDescent="0.25">
      <c r="A296" s="10" t="s">
        <v>918</v>
      </c>
      <c r="B296" s="32" t="s">
        <v>919</v>
      </c>
      <c r="C296" s="223" t="str">
        <f>VLOOKUP($B296,[1]Struct!$C:$D,2,0)</f>
        <v xml:space="preserve"> - по кредитам крупному бизнесу</v>
      </c>
      <c r="D296" s="224">
        <f t="shared" si="6"/>
        <v>3</v>
      </c>
      <c r="E296" s="229"/>
      <c r="F296" s="241"/>
      <c r="R296" s="241"/>
    </row>
    <row r="297" spans="1:18" ht="15" hidden="1" customHeight="1" outlineLevel="3" x14ac:dyDescent="0.25">
      <c r="A297" s="10" t="s">
        <v>921</v>
      </c>
      <c r="B297" s="32" t="s">
        <v>922</v>
      </c>
      <c r="C297" s="223" t="str">
        <f>VLOOKUP($B297,[1]Struct!$C:$D,2,0)</f>
        <v xml:space="preserve"> - по кредитам среднему и малому бизнесу</v>
      </c>
      <c r="D297" s="224">
        <f t="shared" si="6"/>
        <v>3</v>
      </c>
      <c r="E297" s="229"/>
      <c r="F297" s="241"/>
      <c r="R297" s="241"/>
    </row>
    <row r="298" spans="1:18" ht="15" hidden="1" customHeight="1" outlineLevel="3" x14ac:dyDescent="0.25">
      <c r="A298" s="10" t="s">
        <v>924</v>
      </c>
      <c r="B298" s="32" t="s">
        <v>925</v>
      </c>
      <c r="C298" s="223" t="str">
        <f>VLOOKUP($B298,[1]Struct!$C:$D,2,0)</f>
        <v xml:space="preserve"> - по кредитам микро бизнесу</v>
      </c>
      <c r="D298" s="224">
        <f t="shared" si="6"/>
        <v>3</v>
      </c>
      <c r="E298" s="229"/>
      <c r="F298" s="241"/>
      <c r="R298" s="241"/>
    </row>
    <row r="299" spans="1:18" ht="15" hidden="1" customHeight="1" outlineLevel="3" x14ac:dyDescent="0.25">
      <c r="A299" s="10" t="s">
        <v>927</v>
      </c>
      <c r="B299" s="32" t="s">
        <v>928</v>
      </c>
      <c r="C299" s="223" t="str">
        <f>VLOOKUP($B299,[1]Struct!$C:$D,2,0)</f>
        <v xml:space="preserve"> - по финансированию строительства жилья</v>
      </c>
      <c r="D299" s="224">
        <f t="shared" si="6"/>
        <v>3</v>
      </c>
      <c r="E299" s="229"/>
      <c r="F299" s="241"/>
      <c r="R299" s="241"/>
    </row>
    <row r="300" spans="1:18" ht="15" hidden="1" customHeight="1" outlineLevel="3" x14ac:dyDescent="0.25">
      <c r="A300" s="10" t="s">
        <v>930</v>
      </c>
      <c r="B300" s="32" t="s">
        <v>931</v>
      </c>
      <c r="C300" s="223" t="str">
        <f>VLOOKUP($B300,[1]Struct!$C:$D,2,0)</f>
        <v xml:space="preserve"> - по прочим специализированным кредитам</v>
      </c>
      <c r="D300" s="224">
        <f t="shared" si="6"/>
        <v>3</v>
      </c>
      <c r="E300" s="229"/>
      <c r="R300" s="241"/>
    </row>
    <row r="301" spans="1:18" ht="15" hidden="1" customHeight="1" outlineLevel="3" x14ac:dyDescent="0.25">
      <c r="A301" s="10" t="s">
        <v>933</v>
      </c>
      <c r="B301" s="32" t="s">
        <v>934</v>
      </c>
      <c r="C301" s="223" t="str">
        <f>VLOOKUP($B301,[1]Struct!$C:$D,2,0)</f>
        <v xml:space="preserve"> - по спецпортфелю</v>
      </c>
      <c r="D301" s="224">
        <f t="shared" si="6"/>
        <v>3</v>
      </c>
      <c r="E301" s="229"/>
    </row>
    <row r="302" spans="1:18" ht="15" hidden="1" customHeight="1" outlineLevel="3" x14ac:dyDescent="0.25">
      <c r="A302" s="10" t="s">
        <v>936</v>
      </c>
      <c r="B302" s="32" t="s">
        <v>937</v>
      </c>
      <c r="C302" s="223" t="str">
        <f>VLOOKUP($B302,[1]Struct!$C:$D,2,0)</f>
        <v xml:space="preserve"> - по прочим кредитам ЮЛ</v>
      </c>
      <c r="D302" s="224">
        <f t="shared" si="6"/>
        <v>3</v>
      </c>
      <c r="E302" s="229"/>
      <c r="F302" s="241"/>
    </row>
    <row r="303" spans="1:18" hidden="1" outlineLevel="2" x14ac:dyDescent="0.25">
      <c r="A303" s="57" t="s">
        <v>939</v>
      </c>
      <c r="B303" s="32" t="s">
        <v>940</v>
      </c>
      <c r="C303" s="223" t="str">
        <f>VLOOKUP($B303,[1]Struct!$C:$D,2,0)</f>
        <v>- по кредитам ФЛ ВСЕГО</v>
      </c>
      <c r="D303" s="224">
        <f t="shared" si="6"/>
        <v>2</v>
      </c>
      <c r="E303" s="229">
        <v>-8213687</v>
      </c>
      <c r="F303" s="241"/>
      <c r="R303" s="241"/>
    </row>
    <row r="304" spans="1:18" ht="15" hidden="1" customHeight="1" outlineLevel="3" x14ac:dyDescent="0.25">
      <c r="A304" s="10" t="s">
        <v>942</v>
      </c>
      <c r="B304" s="32" t="s">
        <v>2872</v>
      </c>
      <c r="C304" s="223" t="s">
        <v>2873</v>
      </c>
      <c r="D304" s="224">
        <f t="shared" si="6"/>
        <v>3</v>
      </c>
      <c r="E304" s="229"/>
      <c r="F304" s="241"/>
      <c r="R304" s="241"/>
    </row>
    <row r="305" spans="1:18" ht="15" hidden="1" customHeight="1" outlineLevel="3" x14ac:dyDescent="0.25">
      <c r="A305" s="10" t="s">
        <v>945</v>
      </c>
      <c r="B305" s="32" t="s">
        <v>2874</v>
      </c>
      <c r="C305" s="223" t="s">
        <v>2875</v>
      </c>
      <c r="D305" s="224">
        <f t="shared" si="6"/>
        <v>3</v>
      </c>
      <c r="E305" s="229"/>
      <c r="F305" s="241"/>
      <c r="R305" s="241"/>
    </row>
    <row r="306" spans="1:18" ht="15" hidden="1" customHeight="1" outlineLevel="3" x14ac:dyDescent="0.25">
      <c r="A306" s="10" t="s">
        <v>948</v>
      </c>
      <c r="B306" s="32" t="s">
        <v>2876</v>
      </c>
      <c r="C306" s="223" t="s">
        <v>950</v>
      </c>
      <c r="D306" s="224">
        <f t="shared" si="6"/>
        <v>3</v>
      </c>
      <c r="E306" s="229"/>
      <c r="F306" s="241"/>
      <c r="R306" s="241"/>
    </row>
    <row r="307" spans="1:18" ht="15" hidden="1" customHeight="1" outlineLevel="3" x14ac:dyDescent="0.25">
      <c r="A307" s="10" t="s">
        <v>951</v>
      </c>
      <c r="B307" s="32" t="s">
        <v>2877</v>
      </c>
      <c r="C307" s="223" t="s">
        <v>2878</v>
      </c>
      <c r="D307" s="224">
        <f t="shared" si="6"/>
        <v>3</v>
      </c>
      <c r="E307" s="229"/>
      <c r="F307" s="241"/>
      <c r="R307" s="241"/>
    </row>
    <row r="308" spans="1:18" ht="15" hidden="1" customHeight="1" outlineLevel="3" x14ac:dyDescent="0.25">
      <c r="A308" s="262" t="s">
        <v>2879</v>
      </c>
      <c r="B308" s="263" t="s">
        <v>955</v>
      </c>
      <c r="C308" s="264" t="s">
        <v>2880</v>
      </c>
      <c r="D308" s="265">
        <f t="shared" si="6"/>
        <v>3.5</v>
      </c>
      <c r="E308" s="229">
        <v>-8213687</v>
      </c>
      <c r="F308" s="241"/>
      <c r="R308" s="241"/>
    </row>
    <row r="309" spans="1:18" hidden="1" outlineLevel="1" x14ac:dyDescent="0.25">
      <c r="A309" s="10" t="s">
        <v>958</v>
      </c>
      <c r="B309" s="32" t="s">
        <v>959</v>
      </c>
      <c r="C309" s="223" t="str">
        <f>VLOOKUP($B309,[1]Struct!$C:$D,2,0)</f>
        <v>Результат по облигациям</v>
      </c>
      <c r="D309" s="224">
        <f>LEN(A309)/2-1</f>
        <v>1</v>
      </c>
      <c r="E309" s="246">
        <v>9197209</v>
      </c>
      <c r="F309" s="241"/>
      <c r="R309" s="241"/>
    </row>
    <row r="310" spans="1:18" hidden="1" outlineLevel="2" x14ac:dyDescent="0.25">
      <c r="A310" s="10" t="s">
        <v>961</v>
      </c>
      <c r="B310" s="32" t="s">
        <v>962</v>
      </c>
      <c r="C310" s="223" t="str">
        <f>VLOOKUP($B310,[1]Struct!$C:$D,2,0)</f>
        <v xml:space="preserve"> - переоценка на ОПУ</v>
      </c>
      <c r="D310" s="224">
        <f>LEN(A310)/2-1</f>
        <v>2</v>
      </c>
      <c r="E310" s="229">
        <v>7368244</v>
      </c>
      <c r="F310" s="241"/>
      <c r="R310" s="241"/>
    </row>
    <row r="311" spans="1:18" hidden="1" outlineLevel="2" x14ac:dyDescent="0.25">
      <c r="A311" s="10" t="s">
        <v>964</v>
      </c>
      <c r="B311" s="32" t="s">
        <v>965</v>
      </c>
      <c r="C311" s="223" t="str">
        <f>VLOOKUP($B311,[1]Struct!$C:$D,2,0)</f>
        <v xml:space="preserve"> - торговый результат</v>
      </c>
      <c r="D311" s="224">
        <f>LEN(A311)/2-1</f>
        <v>2</v>
      </c>
      <c r="E311" s="229">
        <v>1828965</v>
      </c>
      <c r="F311" s="241"/>
      <c r="R311" s="241" t="e">
        <f>#REF!+#REF!+#REF!+#REF!+#REF!+#REF!</f>
        <v>#REF!</v>
      </c>
    </row>
    <row r="312" spans="1:18" hidden="1" outlineLevel="2" x14ac:dyDescent="0.25">
      <c r="A312" s="57" t="s">
        <v>968</v>
      </c>
      <c r="B312" s="32" t="s">
        <v>969</v>
      </c>
      <c r="C312" s="223" t="str">
        <f>VLOOKUP($B312,[1]Struct!$C:$D,2,0)</f>
        <v xml:space="preserve"> - изменение резервов</v>
      </c>
      <c r="D312" s="224">
        <f>LEN(A312)/2-1</f>
        <v>2</v>
      </c>
      <c r="E312" s="229">
        <v>0</v>
      </c>
      <c r="F312" s="241"/>
      <c r="R312" s="241"/>
    </row>
    <row r="313" spans="1:18" hidden="1" outlineLevel="2" x14ac:dyDescent="0.25">
      <c r="A313" s="266" t="s">
        <v>971</v>
      </c>
      <c r="B313" s="263" t="s">
        <v>972</v>
      </c>
      <c r="C313" s="267" t="str">
        <f>VLOOKUP($B313,[1]Struct!$C:$D,2,0)</f>
        <v xml:space="preserve">Результат по облигациям за исключением резервов </v>
      </c>
      <c r="D313" s="265">
        <f>LEN(A313)/2-1</f>
        <v>3</v>
      </c>
      <c r="E313" s="229">
        <v>9197209</v>
      </c>
      <c r="F313" s="241"/>
      <c r="R313" s="241"/>
    </row>
    <row r="314" spans="1:18" hidden="1" outlineLevel="1" x14ac:dyDescent="0.25">
      <c r="A314" s="10" t="s">
        <v>975</v>
      </c>
      <c r="B314" s="32" t="s">
        <v>976</v>
      </c>
      <c r="C314" s="223" t="str">
        <f>VLOOKUP($B314,[1]Struct!$C:$D,2,0)</f>
        <v>Результат по акциям и паям</v>
      </c>
      <c r="D314" s="224">
        <f t="shared" ref="D314:D323" si="7">LEN(A314)/2-1</f>
        <v>1</v>
      </c>
      <c r="E314" s="246">
        <v>2805509</v>
      </c>
      <c r="F314" s="241"/>
      <c r="R314" s="241"/>
    </row>
    <row r="315" spans="1:18" hidden="1" outlineLevel="2" x14ac:dyDescent="0.25">
      <c r="A315" s="10" t="s">
        <v>978</v>
      </c>
      <c r="B315" s="32" t="s">
        <v>979</v>
      </c>
      <c r="C315" s="223" t="str">
        <f>VLOOKUP($B315,[1]Struct!$C:$D,2,0)</f>
        <v xml:space="preserve"> - переоценка на ОПУ</v>
      </c>
      <c r="D315" s="224">
        <f t="shared" si="7"/>
        <v>2</v>
      </c>
      <c r="E315" s="246">
        <v>330228</v>
      </c>
      <c r="F315" s="241"/>
      <c r="R315" s="241"/>
    </row>
    <row r="316" spans="1:18" ht="15" hidden="1" customHeight="1" outlineLevel="3" x14ac:dyDescent="0.25">
      <c r="A316" s="10" t="s">
        <v>980</v>
      </c>
      <c r="B316" s="32" t="s">
        <v>981</v>
      </c>
      <c r="C316" s="223" t="str">
        <f>VLOOKUP($B316,[1]Struct!$C:$D,2,0)</f>
        <v xml:space="preserve"> - переоценка на ОПУ в рублях</v>
      </c>
      <c r="D316" s="224">
        <f t="shared" si="7"/>
        <v>3</v>
      </c>
      <c r="E316" s="229">
        <v>330228</v>
      </c>
      <c r="F316" s="241"/>
      <c r="R316" s="241"/>
    </row>
    <row r="317" spans="1:18" ht="15" hidden="1" customHeight="1" outlineLevel="3" x14ac:dyDescent="0.25">
      <c r="A317" s="10" t="s">
        <v>984</v>
      </c>
      <c r="B317" s="32" t="s">
        <v>985</v>
      </c>
      <c r="C317" s="223" t="str">
        <f>VLOOKUP($B317,[1]Struct!$C:$D,2,0)</f>
        <v xml:space="preserve"> - переоценка на ОПУ в валюте</v>
      </c>
      <c r="D317" s="224">
        <f t="shared" si="7"/>
        <v>3</v>
      </c>
      <c r="E317" s="229">
        <v>0</v>
      </c>
      <c r="F317" s="241"/>
      <c r="R317" s="241"/>
    </row>
    <row r="318" spans="1:18" hidden="1" outlineLevel="2" x14ac:dyDescent="0.25">
      <c r="A318" s="10" t="s">
        <v>988</v>
      </c>
      <c r="B318" s="32" t="s">
        <v>989</v>
      </c>
      <c r="C318" s="223" t="str">
        <f>VLOOKUP($B318,[1]Struct!$C:$D,2,0)</f>
        <v xml:space="preserve"> - торговый результат</v>
      </c>
      <c r="D318" s="224">
        <f t="shared" si="7"/>
        <v>2</v>
      </c>
      <c r="E318" s="246">
        <v>2711217</v>
      </c>
      <c r="F318" s="241"/>
      <c r="R318" s="241"/>
    </row>
    <row r="319" spans="1:18" ht="15" hidden="1" customHeight="1" outlineLevel="3" x14ac:dyDescent="0.25">
      <c r="A319" s="10" t="s">
        <v>990</v>
      </c>
      <c r="B319" s="32" t="s">
        <v>991</v>
      </c>
      <c r="C319" s="223" t="str">
        <f>VLOOKUP($B319,[1]Struct!$C:$D,2,0)</f>
        <v xml:space="preserve"> - торговый результат в рублях</v>
      </c>
      <c r="D319" s="224">
        <f t="shared" si="7"/>
        <v>3</v>
      </c>
      <c r="E319" s="229">
        <v>2704252</v>
      </c>
      <c r="R319" s="241"/>
    </row>
    <row r="320" spans="1:18" ht="15" hidden="1" customHeight="1" outlineLevel="3" x14ac:dyDescent="0.25">
      <c r="A320" s="10" t="s">
        <v>994</v>
      </c>
      <c r="B320" s="32" t="s">
        <v>995</v>
      </c>
      <c r="C320" s="223" t="str">
        <f>VLOOKUP($B320,[1]Struct!$C:$D,2,0)</f>
        <v xml:space="preserve"> - торговый результат в валюте</v>
      </c>
      <c r="D320" s="224">
        <f t="shared" si="7"/>
        <v>3</v>
      </c>
      <c r="E320" s="229">
        <v>6965</v>
      </c>
    </row>
    <row r="321" spans="1:18" hidden="1" outlineLevel="2" x14ac:dyDescent="0.25">
      <c r="A321" s="10" t="s">
        <v>998</v>
      </c>
      <c r="B321" s="32" t="s">
        <v>999</v>
      </c>
      <c r="C321" s="223" t="str">
        <f>VLOOKUP($B321,[1]Struct!$C:$D,2,0)</f>
        <v xml:space="preserve"> - изменение резервов</v>
      </c>
      <c r="D321" s="224">
        <f t="shared" si="7"/>
        <v>2</v>
      </c>
      <c r="E321" s="229">
        <v>-235936</v>
      </c>
      <c r="F321" s="241"/>
    </row>
    <row r="322" spans="1:18" hidden="1" outlineLevel="1" x14ac:dyDescent="0.25">
      <c r="A322" s="10" t="s">
        <v>1001</v>
      </c>
      <c r="B322" s="32" t="s">
        <v>1002</v>
      </c>
      <c r="C322" s="223" t="str">
        <f>VLOOKUP($B322,[1]Struct!$C:$D,2,0)</f>
        <v>Результат по валютному риску</v>
      </c>
      <c r="D322" s="224">
        <f t="shared" si="7"/>
        <v>1</v>
      </c>
      <c r="E322" s="246">
        <v>9573375</v>
      </c>
      <c r="F322" s="241"/>
      <c r="R322" s="241"/>
    </row>
    <row r="323" spans="1:18" hidden="1" outlineLevel="2" x14ac:dyDescent="0.25">
      <c r="A323" s="10" t="s">
        <v>1004</v>
      </c>
      <c r="B323" s="32" t="s">
        <v>1005</v>
      </c>
      <c r="C323" s="223" t="str">
        <f>VLOOKUP($B323,[1]Struct!$C:$D,2,0)</f>
        <v xml:space="preserve"> - переоценка позиций</v>
      </c>
      <c r="D323" s="224">
        <f t="shared" si="7"/>
        <v>2</v>
      </c>
      <c r="E323" s="229">
        <v>-18119439</v>
      </c>
      <c r="F323" s="241"/>
      <c r="R323" s="241"/>
    </row>
    <row r="324" spans="1:18" hidden="1" outlineLevel="2" x14ac:dyDescent="0.25">
      <c r="A324" s="268"/>
      <c r="B324" s="32" t="s">
        <v>1008</v>
      </c>
      <c r="C324" s="223" t="str">
        <f>VLOOKUP($B324,[1]Struct!$C:$D,2,0)</f>
        <v xml:space="preserve"> -в т.ч. переоценка резервов по кредитам и ЦБ по АС</v>
      </c>
      <c r="D324" s="224"/>
      <c r="E324" s="229">
        <v>36265580.72479824</v>
      </c>
      <c r="F324" s="241"/>
      <c r="R324" s="241"/>
    </row>
    <row r="325" spans="1:18" hidden="1" outlineLevel="2" x14ac:dyDescent="0.25">
      <c r="A325" s="32" t="s">
        <v>1007</v>
      </c>
      <c r="B325" s="32" t="s">
        <v>1011</v>
      </c>
      <c r="C325" s="223" t="str">
        <f>VLOOKUP($B325,[1]Struct!$C:$D,2,0)</f>
        <v xml:space="preserve"> - стоимость хеджирования</v>
      </c>
      <c r="D325" s="224">
        <f t="shared" ref="D325:D354" si="8">LEN(A325)/2-1</f>
        <v>2</v>
      </c>
      <c r="E325" s="229">
        <v>0</v>
      </c>
      <c r="F325" s="241"/>
      <c r="R325" s="241"/>
    </row>
    <row r="326" spans="1:18" hidden="1" outlineLevel="2" x14ac:dyDescent="0.25">
      <c r="A326" s="32" t="s">
        <v>1010</v>
      </c>
      <c r="B326" s="32" t="s">
        <v>1014</v>
      </c>
      <c r="C326" s="223" t="str">
        <f>VLOOKUP($B326,[1]Struct!$C:$D,2,0)</f>
        <v xml:space="preserve"> - торговый результат</v>
      </c>
      <c r="D326" s="224">
        <f t="shared" si="8"/>
        <v>2</v>
      </c>
      <c r="E326" s="229">
        <v>27692814</v>
      </c>
      <c r="F326" s="241"/>
      <c r="R326" s="241"/>
    </row>
    <row r="327" spans="1:18" hidden="1" outlineLevel="1" x14ac:dyDescent="0.25">
      <c r="A327" s="32" t="s">
        <v>1015</v>
      </c>
      <c r="B327" s="32" t="s">
        <v>1016</v>
      </c>
      <c r="C327" s="223" t="str">
        <f>VLOOKUP($B327,[1]Struct!$C:$D,2,0)</f>
        <v>Прочие операционные доходы и расходы</v>
      </c>
      <c r="D327" s="224">
        <f t="shared" si="8"/>
        <v>1</v>
      </c>
      <c r="E327" s="246">
        <v>1621247</v>
      </c>
      <c r="F327" s="241"/>
      <c r="R327" s="241"/>
    </row>
    <row r="328" spans="1:18" hidden="1" outlineLevel="2" x14ac:dyDescent="0.25">
      <c r="A328" s="32" t="s">
        <v>1018</v>
      </c>
      <c r="B328" s="32" t="s">
        <v>1019</v>
      </c>
      <c r="C328" s="223" t="str">
        <f>VLOOKUP($B328,[1]Struct!$C:$D,2,0)</f>
        <v>Чистый торговый результат по ПФИ (кроме валюты и цб)</v>
      </c>
      <c r="D328" s="224">
        <f t="shared" si="8"/>
        <v>2</v>
      </c>
      <c r="E328" s="246">
        <v>-3855461</v>
      </c>
      <c r="F328" s="241"/>
      <c r="R328" s="241"/>
    </row>
    <row r="329" spans="1:18" ht="15" hidden="1" customHeight="1" outlineLevel="3" x14ac:dyDescent="0.25">
      <c r="A329" s="32" t="s">
        <v>1021</v>
      </c>
      <c r="B329" s="32" t="s">
        <v>1022</v>
      </c>
      <c r="C329" s="223" t="str">
        <f>VLOOKUP($B329,[1]Struct!$C:$D,2,0)</f>
        <v>Чистый торговый результат по ПФИ (кроме валюты и цб) в рублях</v>
      </c>
      <c r="D329" s="224">
        <f t="shared" si="8"/>
        <v>3</v>
      </c>
      <c r="E329" s="229">
        <v>-3855461</v>
      </c>
      <c r="F329" s="241"/>
      <c r="R329" s="241"/>
    </row>
    <row r="330" spans="1:18" ht="15" hidden="1" customHeight="1" outlineLevel="3" x14ac:dyDescent="0.25">
      <c r="A330" s="32" t="s">
        <v>1025</v>
      </c>
      <c r="B330" s="32" t="s">
        <v>1026</v>
      </c>
      <c r="C330" s="223" t="str">
        <f>VLOOKUP($B330,[1]Struct!$C:$D,2,0)</f>
        <v>Чистый торговый результат по ПФИ (кроме валюты и цб) в валюте</v>
      </c>
      <c r="D330" s="224">
        <f t="shared" si="8"/>
        <v>3</v>
      </c>
      <c r="E330" s="229">
        <v>0</v>
      </c>
      <c r="F330" s="241"/>
      <c r="R330" s="241"/>
    </row>
    <row r="331" spans="1:18" hidden="1" outlineLevel="2" x14ac:dyDescent="0.25">
      <c r="A331" s="32" t="s">
        <v>1029</v>
      </c>
      <c r="B331" s="32" t="s">
        <v>1030</v>
      </c>
      <c r="C331" s="223" t="str">
        <f>VLOOKUP($B331,[1]Struct!$C:$D,2,0)</f>
        <v>Корректировки резервов</v>
      </c>
      <c r="D331" s="224">
        <f t="shared" si="8"/>
        <v>2</v>
      </c>
      <c r="E331" s="229">
        <v>0</v>
      </c>
      <c r="F331" s="241"/>
      <c r="R331" s="241"/>
    </row>
    <row r="332" spans="1:18" hidden="1" outlineLevel="2" x14ac:dyDescent="0.25">
      <c r="A332" s="32" t="s">
        <v>1033</v>
      </c>
      <c r="B332" s="32" t="s">
        <v>1034</v>
      </c>
      <c r="C332" s="223" t="str">
        <f>VLOOKUP($B332,[1]Struct!$C:$D,2,0)</f>
        <v>Переоценка кредитов</v>
      </c>
      <c r="D332" s="224">
        <f t="shared" si="8"/>
        <v>2</v>
      </c>
      <c r="E332" s="229">
        <v>31905</v>
      </c>
      <c r="F332" s="241"/>
      <c r="R332" s="241"/>
    </row>
    <row r="333" spans="1:18" hidden="1" outlineLevel="2" x14ac:dyDescent="0.25">
      <c r="A333" s="32" t="s">
        <v>1037</v>
      </c>
      <c r="B333" s="32" t="s">
        <v>1038</v>
      </c>
      <c r="C333" s="223" t="str">
        <f>VLOOKUP($B333,[1]Struct!$C:$D,2,0)</f>
        <v>Переоценка и резервы по инвестициям</v>
      </c>
      <c r="D333" s="224">
        <f t="shared" si="8"/>
        <v>2</v>
      </c>
      <c r="E333" s="246">
        <v>0</v>
      </c>
      <c r="R333" s="241"/>
    </row>
    <row r="334" spans="1:18" ht="15" hidden="1" customHeight="1" outlineLevel="3" x14ac:dyDescent="0.25">
      <c r="A334" s="32" t="s">
        <v>1040</v>
      </c>
      <c r="B334" s="32" t="s">
        <v>1041</v>
      </c>
      <c r="C334" s="223" t="str">
        <f>VLOOKUP($B334,[1]Struct!$C:$D,2,0)</f>
        <v>Переоценка и резервы по инвестициям в рублях</v>
      </c>
      <c r="D334" s="224">
        <f t="shared" si="8"/>
        <v>3</v>
      </c>
      <c r="E334" s="229">
        <v>0</v>
      </c>
    </row>
    <row r="335" spans="1:18" ht="15" hidden="1" customHeight="1" outlineLevel="3" x14ac:dyDescent="0.25">
      <c r="A335" s="32" t="s">
        <v>1045</v>
      </c>
      <c r="B335" s="32" t="s">
        <v>1046</v>
      </c>
      <c r="C335" s="223" t="str">
        <f>VLOOKUP($B335,[1]Struct!$C:$D,2,0)</f>
        <v>Переоценка и резервы по инвестициям в валюте</v>
      </c>
      <c r="D335" s="224">
        <f t="shared" si="8"/>
        <v>3</v>
      </c>
      <c r="E335" s="229">
        <v>0</v>
      </c>
      <c r="F335" s="241"/>
    </row>
    <row r="336" spans="1:18" hidden="1" outlineLevel="2" x14ac:dyDescent="0.25">
      <c r="A336" s="32" t="s">
        <v>1049</v>
      </c>
      <c r="B336" s="32" t="s">
        <v>1050</v>
      </c>
      <c r="C336" s="223" t="str">
        <f>VLOOKUP($B336,[1]Struct!$C:$D,2,0)</f>
        <v>Потери по опер риску</v>
      </c>
      <c r="D336" s="224">
        <f t="shared" si="8"/>
        <v>2</v>
      </c>
      <c r="E336" s="229">
        <v>0</v>
      </c>
      <c r="R336" s="241"/>
    </row>
    <row r="337" spans="1:18" hidden="1" outlineLevel="2" x14ac:dyDescent="0.25">
      <c r="A337" s="32" t="s">
        <v>1053</v>
      </c>
      <c r="B337" s="32" t="s">
        <v>2881</v>
      </c>
      <c r="C337" s="223" t="str">
        <f>VLOOKUP($B337,[1]Struct!$C:$D,2,0)</f>
        <v>Потери, связанные с реализацией риска вынужденной поддержки</v>
      </c>
      <c r="D337" s="224">
        <f t="shared" si="8"/>
        <v>2</v>
      </c>
      <c r="E337" s="246">
        <v>0</v>
      </c>
    </row>
    <row r="338" spans="1:18" ht="15" hidden="1" customHeight="1" outlineLevel="3" x14ac:dyDescent="0.25">
      <c r="A338" s="32" t="s">
        <v>1056</v>
      </c>
      <c r="B338" s="32" t="s">
        <v>1057</v>
      </c>
      <c r="C338" s="223" t="str">
        <f>VLOOKUP($B338,[1]Struct!$C:$D,2,0)</f>
        <v>- Потери по прямому финансированию</v>
      </c>
      <c r="D338" s="224">
        <f t="shared" si="8"/>
        <v>3</v>
      </c>
      <c r="E338" s="246">
        <v>0</v>
      </c>
      <c r="F338" s="241"/>
    </row>
    <row r="339" spans="1:18" ht="15" hidden="1" customHeight="1" outlineLevel="4" x14ac:dyDescent="0.25">
      <c r="A339" s="32" t="s">
        <v>1059</v>
      </c>
      <c r="B339" s="32" t="s">
        <v>1060</v>
      </c>
      <c r="C339" s="223" t="str">
        <f>VLOOKUP($B339,[1]Struct!$C:$D,2,0)</f>
        <v>- Потери по прямому финансированию в рублях</v>
      </c>
      <c r="D339" s="224">
        <f t="shared" si="8"/>
        <v>4</v>
      </c>
      <c r="E339" s="229"/>
      <c r="F339" s="241"/>
      <c r="R339" s="241"/>
    </row>
    <row r="340" spans="1:18" ht="15" hidden="1" customHeight="1" outlineLevel="4" x14ac:dyDescent="0.25">
      <c r="A340" s="32" t="s">
        <v>1063</v>
      </c>
      <c r="B340" s="32" t="s">
        <v>1064</v>
      </c>
      <c r="C340" s="223" t="str">
        <f>VLOOKUP($B340,[1]Struct!$C:$D,2,0)</f>
        <v>- Потери по прямому финансированию в валюте</v>
      </c>
      <c r="D340" s="224">
        <f t="shared" si="8"/>
        <v>4</v>
      </c>
      <c r="E340" s="229"/>
      <c r="F340" s="241"/>
      <c r="R340" s="241"/>
    </row>
    <row r="341" spans="1:18" ht="15" hidden="1" customHeight="1" outlineLevel="3" x14ac:dyDescent="0.25">
      <c r="A341" s="32" t="s">
        <v>1067</v>
      </c>
      <c r="B341" s="32" t="s">
        <v>1068</v>
      </c>
      <c r="C341" s="223" t="str">
        <f>VLOOKUP($B341,[1]Struct!$C:$D,2,0)</f>
        <v>- Потери по льготным операциям</v>
      </c>
      <c r="D341" s="224">
        <f t="shared" si="8"/>
        <v>3</v>
      </c>
      <c r="E341" s="246">
        <v>0</v>
      </c>
      <c r="F341" s="241"/>
      <c r="R341" s="241"/>
    </row>
    <row r="342" spans="1:18" ht="15" hidden="1" customHeight="1" outlineLevel="4" x14ac:dyDescent="0.25">
      <c r="A342" s="32" t="s">
        <v>1070</v>
      </c>
      <c r="B342" s="32" t="s">
        <v>1071</v>
      </c>
      <c r="C342" s="223" t="str">
        <f>VLOOKUP($B342,[1]Struct!$C:$D,2,0)</f>
        <v>- Потери по льготным операциям в рублях</v>
      </c>
      <c r="D342" s="224">
        <f t="shared" si="8"/>
        <v>4</v>
      </c>
      <c r="E342" s="229"/>
      <c r="F342" s="241"/>
      <c r="R342" s="241"/>
    </row>
    <row r="343" spans="1:18" ht="15" hidden="1" customHeight="1" outlineLevel="4" x14ac:dyDescent="0.25">
      <c r="A343" s="32" t="s">
        <v>1074</v>
      </c>
      <c r="B343" s="32" t="s">
        <v>1075</v>
      </c>
      <c r="C343" s="223" t="str">
        <f>VLOOKUP($B343,[1]Struct!$C:$D,2,0)</f>
        <v>- Потери по льготным операциям в валюте</v>
      </c>
      <c r="D343" s="224">
        <f t="shared" si="8"/>
        <v>4</v>
      </c>
      <c r="E343" s="229"/>
      <c r="F343" s="241"/>
      <c r="R343" s="241"/>
    </row>
    <row r="344" spans="1:18" hidden="1" outlineLevel="2" x14ac:dyDescent="0.25">
      <c r="A344" s="32" t="s">
        <v>1078</v>
      </c>
      <c r="B344" s="32" t="s">
        <v>1079</v>
      </c>
      <c r="C344" s="223" t="str">
        <f>VLOOKUP($B344,[1]Struct!$C:$D,2,0)</f>
        <v>Прочие доходы и расходы</v>
      </c>
      <c r="D344" s="224">
        <f t="shared" si="8"/>
        <v>2</v>
      </c>
      <c r="E344" s="229">
        <v>5444803</v>
      </c>
      <c r="F344" s="241"/>
      <c r="R344" s="241"/>
    </row>
    <row r="345" spans="1:18" hidden="1" outlineLevel="1" x14ac:dyDescent="0.25">
      <c r="A345" s="32" t="s">
        <v>1082</v>
      </c>
      <c r="B345" s="32" t="s">
        <v>1083</v>
      </c>
      <c r="C345" s="223" t="str">
        <f>VLOOKUP($B345,[1]Struct!$C:$D,2,0)</f>
        <v>АУР</v>
      </c>
      <c r="D345" s="224">
        <f t="shared" si="8"/>
        <v>1</v>
      </c>
      <c r="E345" s="246">
        <v>-72841424</v>
      </c>
      <c r="F345" s="241"/>
      <c r="R345" s="241"/>
    </row>
    <row r="346" spans="1:18" hidden="1" outlineLevel="2" x14ac:dyDescent="0.25">
      <c r="A346" s="32" t="s">
        <v>1085</v>
      </c>
      <c r="B346" s="32" t="s">
        <v>1086</v>
      </c>
      <c r="C346" s="223" t="str">
        <f>VLOOKUP($B346,[1]Struct!$C:$D,2,0)</f>
        <v>АУР в рублях</v>
      </c>
      <c r="D346" s="224">
        <f t="shared" si="8"/>
        <v>2</v>
      </c>
      <c r="E346" s="229">
        <v>-71999204</v>
      </c>
      <c r="F346" s="241"/>
      <c r="R346" s="241"/>
    </row>
    <row r="347" spans="1:18" hidden="1" outlineLevel="2" x14ac:dyDescent="0.25">
      <c r="A347" s="32" t="s">
        <v>1088</v>
      </c>
      <c r="B347" s="32" t="s">
        <v>1089</v>
      </c>
      <c r="C347" s="223" t="str">
        <f>VLOOKUP($B347,[1]Struct!$C:$D,2,0)</f>
        <v>АУР в валюте</v>
      </c>
      <c r="D347" s="224">
        <f t="shared" si="8"/>
        <v>2</v>
      </c>
      <c r="E347" s="229">
        <v>-842220</v>
      </c>
      <c r="F347" s="241"/>
      <c r="R347" s="241"/>
    </row>
    <row r="348" spans="1:18" hidden="1" outlineLevel="1" x14ac:dyDescent="0.25">
      <c r="A348" s="32" t="s">
        <v>1092</v>
      </c>
      <c r="B348" s="32" t="s">
        <v>1093</v>
      </c>
      <c r="C348" s="223" t="str">
        <f>VLOOKUP($B348,[1]Struct!$C:$D,2,0)</f>
        <v>Прибыль до налогов</v>
      </c>
      <c r="D348" s="224">
        <f t="shared" si="8"/>
        <v>1</v>
      </c>
      <c r="E348" s="229">
        <v>55598337</v>
      </c>
      <c r="F348" s="241"/>
      <c r="R348" s="241"/>
    </row>
    <row r="349" spans="1:18" hidden="1" outlineLevel="1" x14ac:dyDescent="0.25">
      <c r="A349" s="32" t="s">
        <v>1091</v>
      </c>
      <c r="B349" s="32" t="s">
        <v>1097</v>
      </c>
      <c r="C349" s="223" t="str">
        <f>VLOOKUP($B349,[1]Struct!$C:$D,2,0)</f>
        <v>Налоги</v>
      </c>
      <c r="D349" s="224">
        <f t="shared" si="8"/>
        <v>1.5</v>
      </c>
      <c r="E349" s="229">
        <v>-10248401</v>
      </c>
      <c r="F349" s="241"/>
      <c r="R349" s="241"/>
    </row>
    <row r="350" spans="1:18" hidden="1" outlineLevel="1" x14ac:dyDescent="0.25">
      <c r="A350" s="32" t="s">
        <v>1096</v>
      </c>
      <c r="B350" s="32" t="s">
        <v>1100</v>
      </c>
      <c r="C350" s="223" t="str">
        <f>VLOOKUP($B350,[1]Struct!$C:$D,2,0)</f>
        <v>Чистая прибыль</v>
      </c>
      <c r="D350" s="224">
        <f t="shared" si="8"/>
        <v>1.5</v>
      </c>
      <c r="E350" s="229">
        <v>45349936</v>
      </c>
      <c r="F350" s="241"/>
      <c r="R350" s="241"/>
    </row>
    <row r="351" spans="1:18" hidden="1" outlineLevel="1" x14ac:dyDescent="0.25">
      <c r="A351" s="32" t="s">
        <v>1099</v>
      </c>
      <c r="B351" s="32" t="s">
        <v>1104</v>
      </c>
      <c r="C351" s="223" t="str">
        <f>VLOOKUP($B351,[1]Struct!$C:$D,2,0)</f>
        <v>Прочий совокупный доход</v>
      </c>
      <c r="D351" s="224">
        <f t="shared" si="8"/>
        <v>1.5</v>
      </c>
      <c r="E351" s="246">
        <v>761943</v>
      </c>
      <c r="F351" s="241"/>
      <c r="R351" s="241"/>
    </row>
    <row r="352" spans="1:18" hidden="1" outlineLevel="2" x14ac:dyDescent="0.25">
      <c r="A352" s="32" t="s">
        <v>1107</v>
      </c>
      <c r="B352" s="32" t="s">
        <v>1108</v>
      </c>
      <c r="C352" s="223" t="str">
        <f>VLOOKUP($B352,[1]Struct!$C:$D,2,0)</f>
        <v>Переоценка ценных бумаг</v>
      </c>
      <c r="D352" s="224">
        <f t="shared" si="8"/>
        <v>2.5</v>
      </c>
      <c r="E352" s="229">
        <v>1714960</v>
      </c>
      <c r="F352" s="241"/>
      <c r="R352" s="241"/>
    </row>
    <row r="353" spans="1:18" hidden="1" outlineLevel="2" x14ac:dyDescent="0.25">
      <c r="A353" s="32" t="s">
        <v>1111</v>
      </c>
      <c r="B353" s="32" t="s">
        <v>1112</v>
      </c>
      <c r="C353" s="223" t="str">
        <f>VLOOKUP($B353,[1]Struct!$C:$D,2,0)</f>
        <v>Изменение стоимости недвижимости</v>
      </c>
      <c r="D353" s="224">
        <f t="shared" si="8"/>
        <v>2.5</v>
      </c>
      <c r="E353" s="229">
        <v>-953017</v>
      </c>
      <c r="F353" s="241"/>
      <c r="R353" s="241"/>
    </row>
    <row r="354" spans="1:18" hidden="1" outlineLevel="1" x14ac:dyDescent="0.25">
      <c r="A354" s="269" t="s">
        <v>2882</v>
      </c>
      <c r="B354" s="32" t="s">
        <v>1116</v>
      </c>
      <c r="C354" s="223" t="str">
        <f>VLOOKUP($B354,[1]Struct!$C:$D,2,0)</f>
        <v>Совокупный финансовый результат</v>
      </c>
      <c r="D354" s="224">
        <f t="shared" si="8"/>
        <v>1</v>
      </c>
      <c r="E354" s="246">
        <v>46111879</v>
      </c>
      <c r="F354" s="241"/>
      <c r="R354" s="241"/>
    </row>
    <row r="355" spans="1:18" hidden="1" x14ac:dyDescent="0.25">
      <c r="A355" s="270"/>
      <c r="B355" s="270" t="s">
        <v>2883</v>
      </c>
      <c r="C355" s="270"/>
      <c r="D355" s="271"/>
      <c r="E355" s="272">
        <v>-860594.74485206604</v>
      </c>
      <c r="F355" s="241"/>
      <c r="R355" s="241"/>
    </row>
    <row r="356" spans="1:18" hidden="1" x14ac:dyDescent="0.25">
      <c r="A356" s="60" t="s">
        <v>1119</v>
      </c>
      <c r="B356" s="62" t="s">
        <v>1121</v>
      </c>
      <c r="E356" s="229">
        <v>81803084</v>
      </c>
      <c r="R356" s="241"/>
    </row>
    <row r="357" spans="1:18" hidden="1" outlineLevel="1" x14ac:dyDescent="0.25">
      <c r="A357" s="61" t="s">
        <v>1120</v>
      </c>
      <c r="B357" s="62" t="s">
        <v>1125</v>
      </c>
      <c r="E357" s="229">
        <v>53265079</v>
      </c>
    </row>
    <row r="358" spans="1:18" hidden="1" outlineLevel="1" x14ac:dyDescent="0.25">
      <c r="A358" s="61" t="s">
        <v>1128</v>
      </c>
      <c r="B358" s="62" t="s">
        <v>1129</v>
      </c>
      <c r="F358" s="241"/>
    </row>
    <row r="359" spans="1:18" hidden="1" outlineLevel="1" x14ac:dyDescent="0.25">
      <c r="A359" s="61" t="s">
        <v>1133</v>
      </c>
      <c r="B359" s="62" t="s">
        <v>1134</v>
      </c>
      <c r="E359" s="229">
        <v>0</v>
      </c>
      <c r="F359" s="241"/>
      <c r="R359" s="241"/>
    </row>
    <row r="360" spans="1:18" hidden="1" outlineLevel="1" x14ac:dyDescent="0.25">
      <c r="A360" s="64">
        <v>5.4</v>
      </c>
      <c r="B360" s="62" t="s">
        <v>1138</v>
      </c>
      <c r="E360" s="229">
        <v>53265079</v>
      </c>
      <c r="F360" s="241"/>
      <c r="R360" s="241"/>
    </row>
    <row r="361" spans="1:18" hidden="1" outlineLevel="1" x14ac:dyDescent="0.25">
      <c r="A361" s="61" t="s">
        <v>1141</v>
      </c>
      <c r="B361" s="62" t="s">
        <v>1142</v>
      </c>
      <c r="E361" s="229">
        <v>28538005</v>
      </c>
      <c r="F361" s="241"/>
      <c r="R361" s="241"/>
    </row>
    <row r="362" spans="1:18" hidden="1" outlineLevel="1" x14ac:dyDescent="0.25">
      <c r="A362" s="61" t="s">
        <v>1145</v>
      </c>
      <c r="B362" s="62" t="s">
        <v>1146</v>
      </c>
      <c r="D362" s="224">
        <f t="shared" ref="D362:D369" si="9">LEN(A362)/2-1</f>
        <v>1</v>
      </c>
      <c r="E362" s="246">
        <v>703052228.26481342</v>
      </c>
      <c r="F362" s="241"/>
      <c r="R362" s="241"/>
    </row>
    <row r="363" spans="1:18" hidden="1" outlineLevel="1" x14ac:dyDescent="0.25">
      <c r="A363" s="61" t="s">
        <v>1149</v>
      </c>
      <c r="B363" s="62" t="s">
        <v>1150</v>
      </c>
      <c r="D363" s="224">
        <f t="shared" si="9"/>
        <v>2</v>
      </c>
      <c r="E363" s="246">
        <v>621865632.76481342</v>
      </c>
      <c r="F363" s="241"/>
      <c r="R363" s="241"/>
    </row>
    <row r="364" spans="1:18" hidden="1" outlineLevel="1" x14ac:dyDescent="0.25">
      <c r="A364" s="61" t="s">
        <v>1152</v>
      </c>
      <c r="B364" s="62" t="s">
        <v>1153</v>
      </c>
      <c r="D364" s="224">
        <f t="shared" si="9"/>
        <v>3</v>
      </c>
      <c r="E364" s="275">
        <v>553958718.76481342</v>
      </c>
      <c r="F364" s="241"/>
      <c r="R364" s="241"/>
    </row>
    <row r="365" spans="1:18" hidden="1" outlineLevel="1" x14ac:dyDescent="0.25">
      <c r="A365" s="61" t="s">
        <v>1157</v>
      </c>
      <c r="B365" s="62" t="s">
        <v>1158</v>
      </c>
      <c r="D365" s="224">
        <f t="shared" si="9"/>
        <v>3</v>
      </c>
      <c r="E365" s="229">
        <v>869705</v>
      </c>
      <c r="R365" s="241"/>
    </row>
    <row r="366" spans="1:18" hidden="1" outlineLevel="1" x14ac:dyDescent="0.25">
      <c r="A366" s="61" t="s">
        <v>1161</v>
      </c>
      <c r="B366" s="62" t="s">
        <v>1162</v>
      </c>
      <c r="D366" s="224">
        <f t="shared" si="9"/>
        <v>3</v>
      </c>
      <c r="E366" s="229">
        <v>1942687</v>
      </c>
    </row>
    <row r="367" spans="1:18" hidden="1" outlineLevel="1" x14ac:dyDescent="0.25">
      <c r="A367" s="61" t="s">
        <v>1165</v>
      </c>
      <c r="B367" s="62" t="s">
        <v>1166</v>
      </c>
      <c r="D367" s="224">
        <f t="shared" si="9"/>
        <v>3</v>
      </c>
      <c r="E367" s="229">
        <v>65094522</v>
      </c>
      <c r="F367" s="241"/>
    </row>
    <row r="368" spans="1:18" hidden="1" outlineLevel="1" x14ac:dyDescent="0.25">
      <c r="A368" s="61" t="s">
        <v>1170</v>
      </c>
      <c r="B368" s="62" t="s">
        <v>1171</v>
      </c>
      <c r="D368" s="224">
        <f t="shared" si="9"/>
        <v>2</v>
      </c>
      <c r="E368" s="229">
        <v>22558583</v>
      </c>
      <c r="F368" s="241"/>
      <c r="R368" s="241"/>
    </row>
    <row r="369" spans="1:31" hidden="1" outlineLevel="1" x14ac:dyDescent="0.25">
      <c r="A369" s="61" t="s">
        <v>1175</v>
      </c>
      <c r="B369" s="62" t="s">
        <v>1176</v>
      </c>
      <c r="D369" s="224">
        <f t="shared" si="9"/>
        <v>2</v>
      </c>
      <c r="E369" s="229">
        <v>58628012.5</v>
      </c>
      <c r="F369" s="241"/>
      <c r="R369" s="241"/>
    </row>
    <row r="370" spans="1:31" hidden="1" outlineLevel="1" x14ac:dyDescent="0.25">
      <c r="A370" s="61" t="s">
        <v>1181</v>
      </c>
      <c r="B370" s="62" t="s">
        <v>1182</v>
      </c>
      <c r="D370" s="224">
        <f>LEN(A370)/2-1</f>
        <v>1</v>
      </c>
      <c r="E370" s="274">
        <v>550031794.71292853</v>
      </c>
      <c r="F370" s="241"/>
      <c r="R370" s="241"/>
    </row>
    <row r="371" spans="1:31" hidden="1" outlineLevel="1" x14ac:dyDescent="0.25">
      <c r="A371" s="61" t="s">
        <v>1187</v>
      </c>
      <c r="B371" s="62" t="s">
        <v>1188</v>
      </c>
      <c r="D371" s="224">
        <f t="shared" ref="D371:D380" si="10">LEN(A371)/2-1</f>
        <v>1</v>
      </c>
      <c r="E371" s="274">
        <v>550031794.71292853</v>
      </c>
      <c r="F371" s="241"/>
      <c r="R371" s="241"/>
    </row>
    <row r="372" spans="1:31" hidden="1" outlineLevel="1" x14ac:dyDescent="0.25">
      <c r="A372" s="61" t="s">
        <v>1192</v>
      </c>
      <c r="B372" s="62" t="s">
        <v>1193</v>
      </c>
      <c r="D372" s="224"/>
      <c r="F372" s="241"/>
      <c r="R372" s="241"/>
    </row>
    <row r="373" spans="1:31" hidden="1" outlineLevel="1" x14ac:dyDescent="0.25">
      <c r="A373" s="61" t="s">
        <v>1196</v>
      </c>
      <c r="B373" s="62" t="s">
        <v>1197</v>
      </c>
      <c r="D373" s="224"/>
      <c r="F373" s="241"/>
      <c r="R373" s="241"/>
    </row>
    <row r="374" spans="1:31" hidden="1" outlineLevel="1" x14ac:dyDescent="0.25">
      <c r="A374" s="61" t="s">
        <v>1200</v>
      </c>
      <c r="B374" s="62" t="s">
        <v>1201</v>
      </c>
      <c r="D374" s="224">
        <f t="shared" si="10"/>
        <v>3</v>
      </c>
      <c r="E374" s="79">
        <v>0.14767</v>
      </c>
      <c r="F374" s="241"/>
      <c r="R374" s="241"/>
    </row>
    <row r="375" spans="1:31" hidden="1" outlineLevel="1" x14ac:dyDescent="0.25">
      <c r="A375" s="61" t="s">
        <v>1206</v>
      </c>
      <c r="B375" s="62" t="s">
        <v>1207</v>
      </c>
      <c r="D375" s="224">
        <f t="shared" si="10"/>
        <v>3</v>
      </c>
      <c r="E375" s="79">
        <v>9.6839999999999996E-2</v>
      </c>
      <c r="F375" s="241"/>
      <c r="R375" s="241"/>
    </row>
    <row r="376" spans="1:31" hidden="1" outlineLevel="1" x14ac:dyDescent="0.25">
      <c r="A376" s="61" t="s">
        <v>1211</v>
      </c>
      <c r="B376" s="62" t="s">
        <v>1212</v>
      </c>
      <c r="D376" s="224">
        <f t="shared" si="10"/>
        <v>3</v>
      </c>
      <c r="E376" s="79">
        <v>9.6839999999999996E-2</v>
      </c>
      <c r="R376" s="241"/>
    </row>
    <row r="377" spans="1:31" hidden="1" outlineLevel="1" x14ac:dyDescent="0.25">
      <c r="A377" s="61" t="s">
        <v>1216</v>
      </c>
      <c r="B377" s="62" t="s">
        <v>1217</v>
      </c>
      <c r="D377" s="224"/>
    </row>
    <row r="378" spans="1:31" hidden="1" outlineLevel="1" x14ac:dyDescent="0.25">
      <c r="A378" s="61" t="s">
        <v>1220</v>
      </c>
      <c r="B378" s="62" t="s">
        <v>1221</v>
      </c>
      <c r="D378" s="224">
        <f t="shared" si="10"/>
        <v>3</v>
      </c>
      <c r="E378" s="79">
        <v>0.13</v>
      </c>
    </row>
    <row r="379" spans="1:31" hidden="1" outlineLevel="1" x14ac:dyDescent="0.25">
      <c r="A379" s="61" t="s">
        <v>1226</v>
      </c>
      <c r="B379" s="62" t="s">
        <v>1227</v>
      </c>
      <c r="D379" s="224">
        <f t="shared" si="10"/>
        <v>3</v>
      </c>
      <c r="E379" s="79">
        <v>0.09</v>
      </c>
    </row>
    <row r="380" spans="1:31" hidden="1" outlineLevel="1" x14ac:dyDescent="0.25">
      <c r="A380" s="61" t="s">
        <v>1231</v>
      </c>
      <c r="B380" s="62" t="s">
        <v>1232</v>
      </c>
      <c r="D380" s="224">
        <f t="shared" si="10"/>
        <v>3</v>
      </c>
      <c r="E380" s="79">
        <v>0.09</v>
      </c>
    </row>
    <row r="381" spans="1:31" s="67" customFormat="1" hidden="1" outlineLevel="1" x14ac:dyDescent="0.25">
      <c r="A381" s="61" t="s">
        <v>1236</v>
      </c>
      <c r="B381" s="62" t="s">
        <v>1237</v>
      </c>
      <c r="D381" s="239"/>
      <c r="E381" s="274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  <c r="AA381" s="70"/>
      <c r="AB381" s="70"/>
      <c r="AC381" s="70"/>
      <c r="AD381" s="70"/>
      <c r="AE381" s="70"/>
    </row>
    <row r="382" spans="1:31" s="67" customFormat="1" hidden="1" outlineLevel="1" x14ac:dyDescent="0.25">
      <c r="A382" s="61" t="s">
        <v>1240</v>
      </c>
      <c r="B382" s="62" t="s">
        <v>1241</v>
      </c>
      <c r="D382" s="239"/>
      <c r="E382" s="274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  <c r="AA382" s="70"/>
      <c r="AB382" s="70"/>
      <c r="AC382" s="70"/>
      <c r="AD382" s="70"/>
      <c r="AE382" s="70"/>
    </row>
    <row r="383" spans="1:31" s="67" customFormat="1" hidden="1" outlineLevel="1" x14ac:dyDescent="0.25">
      <c r="A383" s="61" t="s">
        <v>1244</v>
      </c>
      <c r="B383" s="62" t="s">
        <v>1245</v>
      </c>
      <c r="D383" s="239">
        <f t="shared" ref="D383:D396" si="11">LEN(A383)/2-1</f>
        <v>3.5</v>
      </c>
      <c r="E383" s="274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  <c r="AA383" s="70"/>
      <c r="AB383" s="70"/>
      <c r="AC383" s="70"/>
      <c r="AD383" s="70"/>
      <c r="AE383" s="70"/>
    </row>
    <row r="384" spans="1:31" s="67" customFormat="1" hidden="1" outlineLevel="1" x14ac:dyDescent="0.25">
      <c r="A384" s="61" t="s">
        <v>1248</v>
      </c>
      <c r="B384" s="62" t="s">
        <v>1249</v>
      </c>
      <c r="D384" s="239">
        <f t="shared" si="11"/>
        <v>4.5</v>
      </c>
      <c r="E384" s="173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  <c r="AA384" s="70"/>
      <c r="AB384" s="70"/>
      <c r="AC384" s="70"/>
      <c r="AD384" s="70"/>
      <c r="AE384" s="70"/>
    </row>
    <row r="385" spans="1:31" s="67" customFormat="1" hidden="1" outlineLevel="1" x14ac:dyDescent="0.25">
      <c r="A385" s="61" t="s">
        <v>1252</v>
      </c>
      <c r="B385" s="62" t="s">
        <v>1253</v>
      </c>
      <c r="D385" s="239">
        <f t="shared" si="11"/>
        <v>4.5</v>
      </c>
      <c r="E385" s="173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  <c r="AA385" s="70"/>
      <c r="AB385" s="70"/>
      <c r="AC385" s="70"/>
      <c r="AD385" s="70"/>
      <c r="AE385" s="70"/>
    </row>
    <row r="386" spans="1:31" s="67" customFormat="1" hidden="1" outlineLevel="1" x14ac:dyDescent="0.25">
      <c r="A386" s="61" t="s">
        <v>1255</v>
      </c>
      <c r="B386" s="62" t="s">
        <v>1256</v>
      </c>
      <c r="D386" s="239">
        <f t="shared" si="11"/>
        <v>4.5</v>
      </c>
      <c r="E386" s="173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  <c r="AA386" s="70"/>
      <c r="AB386" s="70"/>
      <c r="AC386" s="70"/>
      <c r="AD386" s="70"/>
      <c r="AE386" s="70"/>
    </row>
    <row r="387" spans="1:31" s="67" customFormat="1" hidden="1" outlineLevel="1" x14ac:dyDescent="0.25">
      <c r="A387" s="61" t="s">
        <v>1259</v>
      </c>
      <c r="B387" s="62" t="s">
        <v>1260</v>
      </c>
      <c r="D387" s="239">
        <f t="shared" si="11"/>
        <v>3.5</v>
      </c>
      <c r="E387" s="274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  <c r="AA387" s="70"/>
      <c r="AB387" s="70"/>
      <c r="AC387" s="70"/>
      <c r="AD387" s="70"/>
      <c r="AE387" s="70"/>
    </row>
    <row r="388" spans="1:31" s="67" customFormat="1" hidden="1" outlineLevel="1" x14ac:dyDescent="0.25">
      <c r="A388" s="61" t="s">
        <v>1262</v>
      </c>
      <c r="B388" s="62" t="s">
        <v>1263</v>
      </c>
      <c r="D388" s="239">
        <f t="shared" si="11"/>
        <v>4.5</v>
      </c>
      <c r="E388" s="277">
        <v>0</v>
      </c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  <c r="AA388" s="70"/>
      <c r="AB388" s="70"/>
      <c r="AC388" s="70"/>
      <c r="AD388" s="70"/>
      <c r="AE388" s="70"/>
    </row>
    <row r="389" spans="1:31" s="67" customFormat="1" hidden="1" outlineLevel="1" x14ac:dyDescent="0.25">
      <c r="A389" s="61" t="s">
        <v>1265</v>
      </c>
      <c r="B389" s="62" t="s">
        <v>1266</v>
      </c>
      <c r="D389" s="239">
        <f t="shared" si="11"/>
        <v>4.5</v>
      </c>
      <c r="E389" s="277">
        <v>0</v>
      </c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  <c r="AA389" s="70"/>
      <c r="AB389" s="70"/>
      <c r="AC389" s="70"/>
      <c r="AD389" s="70"/>
      <c r="AE389" s="70"/>
    </row>
    <row r="390" spans="1:31" s="67" customFormat="1" hidden="1" outlineLevel="1" x14ac:dyDescent="0.25">
      <c r="A390" s="61" t="s">
        <v>1267</v>
      </c>
      <c r="B390" s="62" t="s">
        <v>1268</v>
      </c>
      <c r="D390" s="239">
        <f t="shared" si="11"/>
        <v>4.5</v>
      </c>
      <c r="E390" s="277">
        <v>0</v>
      </c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  <c r="AA390" s="70"/>
      <c r="AB390" s="70"/>
      <c r="AC390" s="70"/>
      <c r="AD390" s="70"/>
      <c r="AE390" s="70"/>
    </row>
    <row r="391" spans="1:31" s="67" customFormat="1" hidden="1" outlineLevel="1" x14ac:dyDescent="0.25">
      <c r="A391" s="61" t="s">
        <v>1270</v>
      </c>
      <c r="B391" s="62" t="s">
        <v>1271</v>
      </c>
      <c r="D391" s="239">
        <f t="shared" si="11"/>
        <v>3.5</v>
      </c>
      <c r="E391" s="274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  <c r="AA391" s="70"/>
      <c r="AB391" s="70"/>
      <c r="AC391" s="70"/>
      <c r="AD391" s="70"/>
      <c r="AE391" s="70"/>
    </row>
    <row r="392" spans="1:31" s="67" customFormat="1" hidden="1" outlineLevel="1" x14ac:dyDescent="0.25">
      <c r="A392" s="61" t="s">
        <v>1273</v>
      </c>
      <c r="B392" s="62" t="s">
        <v>1274</v>
      </c>
      <c r="D392" s="239">
        <f t="shared" si="11"/>
        <v>4.5</v>
      </c>
      <c r="E392" s="274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  <c r="AA392" s="70"/>
      <c r="AB392" s="70"/>
      <c r="AC392" s="70"/>
      <c r="AD392" s="70"/>
      <c r="AE392" s="70"/>
    </row>
    <row r="393" spans="1:31" s="67" customFormat="1" hidden="1" outlineLevel="1" x14ac:dyDescent="0.25">
      <c r="A393" s="61" t="s">
        <v>1275</v>
      </c>
      <c r="B393" s="62" t="s">
        <v>1276</v>
      </c>
      <c r="D393" s="239">
        <f t="shared" si="11"/>
        <v>4.5</v>
      </c>
      <c r="E393" s="274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  <c r="AA393" s="70"/>
      <c r="AB393" s="70"/>
      <c r="AC393" s="70"/>
      <c r="AD393" s="70"/>
      <c r="AE393" s="70"/>
    </row>
    <row r="394" spans="1:31" s="67" customFormat="1" hidden="1" outlineLevel="1" x14ac:dyDescent="0.25">
      <c r="A394" s="61" t="s">
        <v>1277</v>
      </c>
      <c r="B394" s="62" t="s">
        <v>1278</v>
      </c>
      <c r="D394" s="239">
        <f t="shared" si="11"/>
        <v>4.5</v>
      </c>
      <c r="E394" s="274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  <c r="AA394" s="70"/>
      <c r="AB394" s="70"/>
      <c r="AC394" s="70"/>
      <c r="AD394" s="70"/>
      <c r="AE394" s="70"/>
    </row>
    <row r="395" spans="1:31" s="67" customFormat="1" hidden="1" x14ac:dyDescent="0.25">
      <c r="A395" s="67" t="s">
        <v>1279</v>
      </c>
      <c r="B395" s="62" t="s">
        <v>1280</v>
      </c>
      <c r="D395" s="224">
        <f t="shared" si="11"/>
        <v>1.5</v>
      </c>
      <c r="E395" s="274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  <c r="AA395" s="70"/>
      <c r="AB395" s="70"/>
      <c r="AC395" s="70"/>
      <c r="AD395" s="70"/>
      <c r="AE395" s="70"/>
    </row>
    <row r="396" spans="1:31" s="67" customFormat="1" hidden="1" x14ac:dyDescent="0.25">
      <c r="A396" s="67" t="s">
        <v>1284</v>
      </c>
      <c r="B396" s="62" t="s">
        <v>1285</v>
      </c>
      <c r="D396" s="273">
        <f t="shared" si="11"/>
        <v>1.5</v>
      </c>
      <c r="E396" s="274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  <c r="AA396" s="70"/>
      <c r="AB396" s="70"/>
      <c r="AC396" s="70"/>
      <c r="AD396" s="70"/>
      <c r="AE396" s="70"/>
    </row>
    <row r="400" spans="1:31" s="276" customFormat="1" x14ac:dyDescent="0.25">
      <c r="A400" s="67"/>
      <c r="B400" s="67"/>
      <c r="C400" s="67"/>
      <c r="D400" s="273"/>
      <c r="E400" s="274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  <c r="AA400" s="70"/>
      <c r="AB400" s="70"/>
      <c r="AC400" s="70"/>
      <c r="AD400" s="70"/>
      <c r="AE400" s="70"/>
    </row>
  </sheetData>
  <autoFilter ref="A1:AE396">
    <filterColumn colId="1">
      <filters>
        <filter val="Liab_other_etc_cur"/>
        <filter val="Liab_other_etc_rub"/>
      </filters>
    </filterColumn>
  </autoFilter>
  <pageMargins left="0.7" right="0.7" top="0.75" bottom="0.75" header="0.3" footer="0.3"/>
  <pageSetup paperSize="9" scale="1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4"/>
  <sheetViews>
    <sheetView workbookViewId="0">
      <pane ySplit="1" topLeftCell="A2" activePane="bottomLeft" state="frozen"/>
      <selection pane="bottomLeft" activeCell="A10" sqref="A10"/>
    </sheetView>
  </sheetViews>
  <sheetFormatPr defaultRowHeight="15" x14ac:dyDescent="0.25"/>
  <cols>
    <col min="1" max="1" width="38" bestFit="1" customWidth="1"/>
    <col min="2" max="2" width="11.5703125" customWidth="1"/>
  </cols>
  <sheetData>
    <row r="1" spans="1:9" x14ac:dyDescent="0.25">
      <c r="A1" t="s">
        <v>2846</v>
      </c>
      <c r="B1" t="s">
        <v>1288</v>
      </c>
      <c r="C1" t="s">
        <v>1289</v>
      </c>
      <c r="D1" t="s">
        <v>1290</v>
      </c>
      <c r="E1" t="s">
        <v>1291</v>
      </c>
      <c r="F1" t="s">
        <v>1292</v>
      </c>
      <c r="G1" t="s">
        <v>1293</v>
      </c>
      <c r="H1" t="s">
        <v>1294</v>
      </c>
      <c r="I1" t="s">
        <v>1295</v>
      </c>
    </row>
    <row r="2" spans="1:9" x14ac:dyDescent="0.25">
      <c r="A2" s="5" t="s">
        <v>109</v>
      </c>
      <c r="B2" s="278">
        <f>VLOOKUP(A2,FMod!B:E,4,0)</f>
        <v>42503611.036569998</v>
      </c>
      <c r="C2">
        <v>42503611.036569998</v>
      </c>
      <c r="D2">
        <v>42503611.036569998</v>
      </c>
      <c r="E2">
        <v>42503611.036569998</v>
      </c>
      <c r="F2">
        <v>42503611.036569998</v>
      </c>
      <c r="G2">
        <v>42503611.036569998</v>
      </c>
      <c r="H2">
        <v>42503611.036569998</v>
      </c>
      <c r="I2">
        <v>42503611.036569998</v>
      </c>
    </row>
    <row r="3" spans="1:9" x14ac:dyDescent="0.25">
      <c r="A3" s="5" t="s">
        <v>112</v>
      </c>
      <c r="B3" s="278">
        <f>VLOOKUP(A3,FMod!B:E,4,0)</f>
        <v>19559261.918551199</v>
      </c>
      <c r="C3">
        <v>19559261.918551199</v>
      </c>
      <c r="D3">
        <v>19559261.918551199</v>
      </c>
      <c r="E3">
        <v>19559261.918551199</v>
      </c>
      <c r="F3">
        <v>19559261.918551199</v>
      </c>
      <c r="G3">
        <v>19559261.918551199</v>
      </c>
      <c r="H3">
        <v>19559261.918551199</v>
      </c>
      <c r="I3">
        <v>19559261.918551199</v>
      </c>
    </row>
    <row r="4" spans="1:9" x14ac:dyDescent="0.25">
      <c r="A4" s="5" t="s">
        <v>114</v>
      </c>
      <c r="B4" s="278">
        <f>VLOOKUP(A4,FMod!B:E,4,0)</f>
        <v>25028798.877589997</v>
      </c>
      <c r="C4">
        <v>25028798.877589997</v>
      </c>
      <c r="D4">
        <v>25028798.877589997</v>
      </c>
      <c r="E4">
        <v>25028798.877589997</v>
      </c>
      <c r="F4">
        <v>25028798.877589997</v>
      </c>
      <c r="G4">
        <v>25028798.877589997</v>
      </c>
      <c r="H4">
        <v>25028798.877589997</v>
      </c>
      <c r="I4">
        <v>25028798.877589997</v>
      </c>
    </row>
    <row r="5" spans="1:9" x14ac:dyDescent="0.25">
      <c r="A5" s="5" t="s">
        <v>117</v>
      </c>
      <c r="B5" s="278">
        <f>VLOOKUP(A5,FMod!B:E,4,0)</f>
        <v>18392925.351745568</v>
      </c>
      <c r="C5">
        <v>18392925.351745568</v>
      </c>
      <c r="D5">
        <v>18392925.351745568</v>
      </c>
      <c r="E5">
        <v>18392925.351745568</v>
      </c>
      <c r="F5">
        <v>18392925.351745568</v>
      </c>
      <c r="G5">
        <v>18392925.351745568</v>
      </c>
      <c r="H5">
        <v>18392925.351745568</v>
      </c>
      <c r="I5">
        <v>18392925.351745568</v>
      </c>
    </row>
    <row r="6" spans="1:9" x14ac:dyDescent="0.25">
      <c r="A6" s="5" t="s">
        <v>119</v>
      </c>
      <c r="B6" s="278">
        <f>VLOOKUP(A6,FMod!B:E,4,0)</f>
        <v>413198.85904999997</v>
      </c>
      <c r="C6">
        <v>413198.85904999997</v>
      </c>
      <c r="D6">
        <v>413198.85904999997</v>
      </c>
      <c r="E6">
        <v>413198.85904999997</v>
      </c>
      <c r="F6">
        <v>413198.85904999997</v>
      </c>
      <c r="G6">
        <v>413198.85904999997</v>
      </c>
      <c r="H6">
        <v>413198.85904999997</v>
      </c>
      <c r="I6">
        <v>413198.85904999997</v>
      </c>
    </row>
    <row r="7" spans="1:9" x14ac:dyDescent="0.25">
      <c r="A7" s="5" t="s">
        <v>121</v>
      </c>
      <c r="B7" s="278">
        <f>VLOOKUP(A7,FMod!B:E,4,0)</f>
        <v>188649.805134375</v>
      </c>
      <c r="C7">
        <v>188649.805134375</v>
      </c>
      <c r="D7">
        <v>188649.805134375</v>
      </c>
      <c r="E7">
        <v>188649.805134375</v>
      </c>
      <c r="F7">
        <v>188649.805134375</v>
      </c>
      <c r="G7">
        <v>188649.805134375</v>
      </c>
      <c r="H7">
        <v>188649.805134375</v>
      </c>
      <c r="I7">
        <v>188649.805134375</v>
      </c>
    </row>
    <row r="8" spans="1:9" x14ac:dyDescent="0.25">
      <c r="A8" s="5" t="s">
        <v>126</v>
      </c>
      <c r="B8" s="278">
        <f>VLOOKUP(A8,FMod!B:E,4,0)</f>
        <v>78898473.689877674</v>
      </c>
      <c r="C8">
        <v>78898473.689877674</v>
      </c>
      <c r="D8">
        <v>78898473.689877674</v>
      </c>
      <c r="E8">
        <v>78898473.689877674</v>
      </c>
      <c r="F8">
        <v>78898473.689877674</v>
      </c>
      <c r="G8">
        <v>78898473.689877674</v>
      </c>
      <c r="H8">
        <v>78898473.689877674</v>
      </c>
      <c r="I8">
        <v>78898473.689877674</v>
      </c>
    </row>
    <row r="9" spans="1:9" x14ac:dyDescent="0.25">
      <c r="A9" s="5" t="s">
        <v>128</v>
      </c>
      <c r="B9" s="278">
        <f>VLOOKUP(A9,FMod!B:E,4,0)</f>
        <v>6541379.2288372358</v>
      </c>
      <c r="C9">
        <v>6541379.2288372358</v>
      </c>
      <c r="D9">
        <v>6541379.2288372358</v>
      </c>
      <c r="E9">
        <v>6541379.2288372358</v>
      </c>
      <c r="F9">
        <v>6541379.2288372358</v>
      </c>
      <c r="G9">
        <v>6541379.2288372358</v>
      </c>
      <c r="H9">
        <v>6541379.2288372358</v>
      </c>
      <c r="I9">
        <v>6541379.2288372358</v>
      </c>
    </row>
    <row r="10" spans="1:9" x14ac:dyDescent="0.25">
      <c r="A10" s="5" t="s">
        <v>130</v>
      </c>
      <c r="B10" s="278">
        <f>VLOOKUP(A10,FMod!B:E,4,0)</f>
        <v>86540188.003402919</v>
      </c>
      <c r="C10">
        <v>86540188.003402919</v>
      </c>
      <c r="D10">
        <v>86540188.003402919</v>
      </c>
      <c r="E10">
        <v>86540188.003402919</v>
      </c>
      <c r="F10">
        <v>86540188.003402919</v>
      </c>
      <c r="G10">
        <v>86540188.003402919</v>
      </c>
      <c r="H10">
        <v>86540188.003402919</v>
      </c>
      <c r="I10">
        <v>86540188.003402919</v>
      </c>
    </row>
    <row r="11" spans="1:9" x14ac:dyDescent="0.25">
      <c r="A11" s="5" t="s">
        <v>132</v>
      </c>
      <c r="B11" s="278">
        <f>VLOOKUP(A11,FMod!B:E,4,0)</f>
        <v>43181428.772065796</v>
      </c>
      <c r="C11">
        <v>43181428.772065796</v>
      </c>
      <c r="D11">
        <v>43181428.772065796</v>
      </c>
      <c r="E11">
        <v>43181428.772065796</v>
      </c>
      <c r="F11">
        <v>43181428.772065796</v>
      </c>
      <c r="G11">
        <v>43181428.772065796</v>
      </c>
      <c r="H11">
        <v>43181428.772065796</v>
      </c>
      <c r="I11">
        <v>43181428.772065796</v>
      </c>
    </row>
    <row r="12" spans="1:9" x14ac:dyDescent="0.25">
      <c r="A12" s="5" t="s">
        <v>134</v>
      </c>
      <c r="B12" s="278">
        <f>VLOOKUP(A12,FMod!B:E,4,0)</f>
        <v>4491324.2199211</v>
      </c>
      <c r="C12">
        <v>4491324.2199211</v>
      </c>
      <c r="D12">
        <v>4491324.2199211</v>
      </c>
      <c r="E12">
        <v>4491324.2199211</v>
      </c>
      <c r="F12">
        <v>4491324.2199211</v>
      </c>
      <c r="G12">
        <v>4491324.2199211</v>
      </c>
      <c r="H12">
        <v>4491324.2199211</v>
      </c>
      <c r="I12">
        <v>4491324.2199211</v>
      </c>
    </row>
    <row r="13" spans="1:9" x14ac:dyDescent="0.25">
      <c r="A13" s="5" t="s">
        <v>136</v>
      </c>
      <c r="B13" s="278">
        <f>VLOOKUP(A13,FMod!B:E,4,0)</f>
        <v>1810163.866515738</v>
      </c>
      <c r="C13">
        <v>1810163.866515738</v>
      </c>
      <c r="D13">
        <v>1810163.866515738</v>
      </c>
      <c r="E13">
        <v>1810163.866515738</v>
      </c>
      <c r="F13">
        <v>1810163.866515738</v>
      </c>
      <c r="G13">
        <v>1810163.866515738</v>
      </c>
      <c r="H13">
        <v>1810163.866515738</v>
      </c>
      <c r="I13">
        <v>1810163.866515738</v>
      </c>
    </row>
    <row r="14" spans="1:9" x14ac:dyDescent="0.25">
      <c r="A14" s="5" t="s">
        <v>138</v>
      </c>
      <c r="B14" s="278">
        <f>VLOOKUP(A14,FMod!B:E,4,0)</f>
        <v>142785.28100000002</v>
      </c>
      <c r="C14">
        <v>142785.28100000002</v>
      </c>
      <c r="D14">
        <v>142785.28100000002</v>
      </c>
      <c r="E14">
        <v>142785.28100000002</v>
      </c>
      <c r="F14">
        <v>142785.28100000002</v>
      </c>
      <c r="G14">
        <v>142785.28100000002</v>
      </c>
      <c r="H14">
        <v>142785.28100000002</v>
      </c>
      <c r="I14">
        <v>142785.28100000002</v>
      </c>
    </row>
    <row r="15" spans="1:9" x14ac:dyDescent="0.25">
      <c r="A15" s="5" t="s">
        <v>143</v>
      </c>
      <c r="B15" s="278">
        <f>VLOOKUP(A15,FMod!B:E,4,0)</f>
        <v>37453695.529282309</v>
      </c>
      <c r="C15">
        <v>37453695.529282309</v>
      </c>
      <c r="D15">
        <v>37453695.529282309</v>
      </c>
      <c r="E15">
        <v>37453695.529282309</v>
      </c>
      <c r="F15">
        <v>37453695.529282309</v>
      </c>
      <c r="G15">
        <v>37453695.529282309</v>
      </c>
      <c r="H15">
        <v>37453695.529282309</v>
      </c>
      <c r="I15">
        <v>37453695.529282309</v>
      </c>
    </row>
    <row r="16" spans="1:9" x14ac:dyDescent="0.25">
      <c r="A16" s="5" t="s">
        <v>145</v>
      </c>
      <c r="B16" s="278">
        <f>VLOOKUP(A16,FMod!B:E,4,0)</f>
        <v>479282.91140057915</v>
      </c>
      <c r="C16">
        <v>479282.91140057915</v>
      </c>
      <c r="D16">
        <v>479282.91140057915</v>
      </c>
      <c r="E16">
        <v>479282.91140057915</v>
      </c>
      <c r="F16">
        <v>479282.91140057915</v>
      </c>
      <c r="G16">
        <v>479282.91140057915</v>
      </c>
      <c r="H16">
        <v>479282.91140057915</v>
      </c>
      <c r="I16">
        <v>479282.91140057915</v>
      </c>
    </row>
    <row r="17" spans="1:9" x14ac:dyDescent="0.25">
      <c r="A17" s="5" t="s">
        <v>147</v>
      </c>
      <c r="B17" s="278">
        <f>VLOOKUP(A17,FMod!B:E,4,0)</f>
        <v>234894628.15583488</v>
      </c>
      <c r="C17">
        <v>234894628.15583488</v>
      </c>
      <c r="D17">
        <v>234894628.15583488</v>
      </c>
      <c r="E17">
        <v>234894628.15583488</v>
      </c>
      <c r="F17">
        <v>234894628.15583488</v>
      </c>
      <c r="G17">
        <v>234894628.15583488</v>
      </c>
      <c r="H17">
        <v>234894628.15583488</v>
      </c>
      <c r="I17">
        <v>234894628.15583488</v>
      </c>
    </row>
    <row r="18" spans="1:9" x14ac:dyDescent="0.25">
      <c r="A18" s="5" t="s">
        <v>149</v>
      </c>
      <c r="B18" s="278">
        <f>VLOOKUP(A18,FMod!B:E,4,0)</f>
        <v>33690751.107500613</v>
      </c>
      <c r="C18">
        <v>33690751.107500613</v>
      </c>
      <c r="D18">
        <v>33690751.107500613</v>
      </c>
      <c r="E18">
        <v>33690751.107500613</v>
      </c>
      <c r="F18">
        <v>33690751.107500613</v>
      </c>
      <c r="G18">
        <v>33690751.107500613</v>
      </c>
      <c r="H18">
        <v>33690751.107500613</v>
      </c>
      <c r="I18">
        <v>33690751.107500613</v>
      </c>
    </row>
    <row r="19" spans="1:9" x14ac:dyDescent="0.25">
      <c r="A19" s="5" t="s">
        <v>151</v>
      </c>
      <c r="B19" s="278">
        <f>VLOOKUP(A19,FMod!B:E,4,0)</f>
        <v>2595273.88491</v>
      </c>
      <c r="C19">
        <v>2595273.88491</v>
      </c>
      <c r="D19">
        <v>2595273.88491</v>
      </c>
      <c r="E19">
        <v>2595273.88491</v>
      </c>
      <c r="F19">
        <v>2595273.88491</v>
      </c>
      <c r="G19">
        <v>2595273.88491</v>
      </c>
      <c r="H19">
        <v>2595273.88491</v>
      </c>
      <c r="I19">
        <v>2595273.88491</v>
      </c>
    </row>
    <row r="20" spans="1:9" x14ac:dyDescent="0.25">
      <c r="A20" s="5" t="s">
        <v>153</v>
      </c>
      <c r="B20" s="278">
        <f>VLOOKUP(A20,FMod!B:E,4,0)</f>
        <v>1344792.8800664691</v>
      </c>
      <c r="C20">
        <v>1344792.8800664691</v>
      </c>
      <c r="D20">
        <v>1344792.8800664691</v>
      </c>
      <c r="E20">
        <v>1344792.8800664691</v>
      </c>
      <c r="F20">
        <v>1344792.8800664691</v>
      </c>
      <c r="G20">
        <v>1344792.8800664691</v>
      </c>
      <c r="H20">
        <v>1344792.8800664691</v>
      </c>
      <c r="I20">
        <v>1344792.8800664691</v>
      </c>
    </row>
    <row r="21" spans="1:9" x14ac:dyDescent="0.25">
      <c r="A21" s="5" t="s">
        <v>155</v>
      </c>
      <c r="B21" s="278">
        <f>VLOOKUP(A21,FMod!B:E,4,0)</f>
        <v>2708195.8071000003</v>
      </c>
      <c r="C21">
        <v>2708195.8071000003</v>
      </c>
      <c r="D21">
        <v>2708195.8071000003</v>
      </c>
      <c r="E21">
        <v>2708195.8071000003</v>
      </c>
      <c r="F21">
        <v>2708195.8071000003</v>
      </c>
      <c r="G21">
        <v>2708195.8071000003</v>
      </c>
      <c r="H21">
        <v>2708195.8071000003</v>
      </c>
      <c r="I21">
        <v>2708195.8071000003</v>
      </c>
    </row>
    <row r="22" spans="1:9" x14ac:dyDescent="0.25">
      <c r="A22" s="5" t="s">
        <v>174</v>
      </c>
      <c r="B22" s="278">
        <f>VLOOKUP(A22,FMod!B:E,4,0)</f>
        <v>115694420.06124</v>
      </c>
      <c r="C22">
        <v>115694420.06124</v>
      </c>
      <c r="D22">
        <v>115694420.06124</v>
      </c>
      <c r="E22">
        <v>115694420.06124</v>
      </c>
      <c r="F22">
        <v>115694420.06124</v>
      </c>
      <c r="G22">
        <v>115694420.06124</v>
      </c>
      <c r="H22">
        <v>115694420.06124</v>
      </c>
      <c r="I22">
        <v>115694420.06124</v>
      </c>
    </row>
    <row r="23" spans="1:9" x14ac:dyDescent="0.25">
      <c r="A23" s="5" t="s">
        <v>176</v>
      </c>
      <c r="B23" s="278">
        <f>VLOOKUP(A23,FMod!B:E,4,0)</f>
        <v>105213250.10055999</v>
      </c>
      <c r="C23">
        <v>105213250.10055999</v>
      </c>
      <c r="D23">
        <v>105213250.10055999</v>
      </c>
      <c r="E23">
        <v>105213250.10055999</v>
      </c>
      <c r="F23">
        <v>105213250.10055999</v>
      </c>
      <c r="G23">
        <v>105213250.10055999</v>
      </c>
      <c r="H23">
        <v>105213250.10055999</v>
      </c>
      <c r="I23">
        <v>105213250.10055999</v>
      </c>
    </row>
    <row r="24" spans="1:9" x14ac:dyDescent="0.25">
      <c r="A24" s="5" t="s">
        <v>178</v>
      </c>
      <c r="B24" s="278">
        <f>VLOOKUP(A24,FMod!B:E,4,0)</f>
        <v>-588607.07760000008</v>
      </c>
      <c r="C24">
        <v>-588607.07760000008</v>
      </c>
      <c r="D24">
        <v>-588607.07760000008</v>
      </c>
      <c r="E24">
        <v>-588607.07760000008</v>
      </c>
      <c r="F24">
        <v>-588607.07760000008</v>
      </c>
      <c r="G24">
        <v>-588607.07760000008</v>
      </c>
      <c r="H24">
        <v>-588607.07760000008</v>
      </c>
      <c r="I24">
        <v>-588607.07760000008</v>
      </c>
    </row>
    <row r="25" spans="1:9" x14ac:dyDescent="0.25">
      <c r="A25" s="5" t="s">
        <v>180</v>
      </c>
      <c r="B25" s="278">
        <f>VLOOKUP(A25,FMod!B:E,4,0)</f>
        <v>10319470.11703</v>
      </c>
      <c r="C25">
        <v>10319470.11703</v>
      </c>
      <c r="D25">
        <v>10319470.11703</v>
      </c>
      <c r="E25">
        <v>10319470.11703</v>
      </c>
      <c r="F25">
        <v>10319470.11703</v>
      </c>
      <c r="G25">
        <v>10319470.11703</v>
      </c>
      <c r="H25">
        <v>10319470.11703</v>
      </c>
      <c r="I25">
        <v>10319470.11703</v>
      </c>
    </row>
    <row r="26" spans="1:9" x14ac:dyDescent="0.25">
      <c r="A26" s="5" t="s">
        <v>182</v>
      </c>
      <c r="B26" s="278">
        <f>VLOOKUP(A26,FMod!B:E,4,0)</f>
        <v>-5270289.9352900004</v>
      </c>
      <c r="C26">
        <v>-5270289.9352900004</v>
      </c>
      <c r="D26">
        <v>-5270289.9352900004</v>
      </c>
      <c r="E26">
        <v>-5270289.9352900004</v>
      </c>
      <c r="F26">
        <v>-5270289.9352900004</v>
      </c>
      <c r="G26">
        <v>-5270289.9352900004</v>
      </c>
      <c r="H26">
        <v>-5270289.9352900004</v>
      </c>
      <c r="I26">
        <v>-5270289.9352900004</v>
      </c>
    </row>
    <row r="27" spans="1:9" x14ac:dyDescent="0.25">
      <c r="A27" s="5" t="s">
        <v>187</v>
      </c>
      <c r="B27" s="278">
        <f>VLOOKUP(A27,FMod!B:E,4,0)</f>
        <v>361907346.7285499</v>
      </c>
      <c r="C27">
        <v>361907346.7285499</v>
      </c>
      <c r="D27">
        <v>361907346.7285499</v>
      </c>
      <c r="E27">
        <v>361907346.7285499</v>
      </c>
      <c r="F27">
        <v>361907346.7285499</v>
      </c>
      <c r="G27">
        <v>361907346.7285499</v>
      </c>
      <c r="H27">
        <v>361907346.7285499</v>
      </c>
      <c r="I27">
        <v>361907346.7285499</v>
      </c>
    </row>
    <row r="28" spans="1:9" x14ac:dyDescent="0.25">
      <c r="A28" s="5" t="s">
        <v>188</v>
      </c>
      <c r="B28" s="278">
        <f>VLOOKUP(A28,FMod!B:E,4,0)</f>
        <v>233026609.70585001</v>
      </c>
      <c r="C28">
        <v>233026609.70585001</v>
      </c>
      <c r="D28">
        <v>233026609.70585001</v>
      </c>
      <c r="E28">
        <v>233026609.70585001</v>
      </c>
      <c r="F28">
        <v>233026609.70585001</v>
      </c>
      <c r="G28">
        <v>233026609.70585001</v>
      </c>
      <c r="H28">
        <v>233026609.70585001</v>
      </c>
      <c r="I28">
        <v>233026609.70585001</v>
      </c>
    </row>
    <row r="29" spans="1:9" x14ac:dyDescent="0.25">
      <c r="A29" s="5" t="s">
        <v>190</v>
      </c>
      <c r="B29" s="278">
        <f>VLOOKUP(A29,FMod!B:E,4,0)</f>
        <v>-10816721.420910001</v>
      </c>
      <c r="C29">
        <v>-10816721.420910001</v>
      </c>
      <c r="D29">
        <v>-10816721.420910001</v>
      </c>
      <c r="E29">
        <v>-10816721.420910001</v>
      </c>
      <c r="F29">
        <v>-10816721.420910001</v>
      </c>
      <c r="G29">
        <v>-10816721.420910001</v>
      </c>
      <c r="H29">
        <v>-10816721.420910001</v>
      </c>
      <c r="I29">
        <v>-10816721.420910001</v>
      </c>
    </row>
    <row r="30" spans="1:9" x14ac:dyDescent="0.25">
      <c r="A30" s="5" t="s">
        <v>192</v>
      </c>
      <c r="B30" s="278">
        <f>VLOOKUP(A30,FMod!B:E,4,0)</f>
        <v>28777988.122109991</v>
      </c>
      <c r="C30">
        <v>28777988.122109991</v>
      </c>
      <c r="D30">
        <v>28777988.122109991</v>
      </c>
      <c r="E30">
        <v>28777988.122109991</v>
      </c>
      <c r="F30">
        <v>28777988.122109991</v>
      </c>
      <c r="G30">
        <v>28777988.122109991</v>
      </c>
      <c r="H30">
        <v>28777988.122109991</v>
      </c>
      <c r="I30">
        <v>28777988.122109991</v>
      </c>
    </row>
    <row r="31" spans="1:9" x14ac:dyDescent="0.25">
      <c r="A31" s="5" t="s">
        <v>194</v>
      </c>
      <c r="B31" s="278">
        <f>VLOOKUP(A31,FMod!B:E,4,0)</f>
        <v>-16999736.301040001</v>
      </c>
      <c r="C31">
        <v>-16999736.301040001</v>
      </c>
      <c r="D31">
        <v>-16999736.301040001</v>
      </c>
      <c r="E31">
        <v>-16999736.301040001</v>
      </c>
      <c r="F31">
        <v>-16999736.301040001</v>
      </c>
      <c r="G31">
        <v>-16999736.301040001</v>
      </c>
      <c r="H31">
        <v>-16999736.301040001</v>
      </c>
      <c r="I31">
        <v>-16999736.301040001</v>
      </c>
    </row>
    <row r="32" spans="1:9" x14ac:dyDescent="0.25">
      <c r="A32" s="5" t="s">
        <v>199</v>
      </c>
      <c r="B32" s="278">
        <f>VLOOKUP(A32,FMod!B:E,4,0)</f>
        <v>236698133.60820991</v>
      </c>
      <c r="C32">
        <v>236698133.60820991</v>
      </c>
      <c r="D32">
        <v>236698133.60820991</v>
      </c>
      <c r="E32">
        <v>236698133.60820991</v>
      </c>
      <c r="F32">
        <v>236698133.60820991</v>
      </c>
      <c r="G32">
        <v>236698133.60820991</v>
      </c>
      <c r="H32">
        <v>236698133.60820991</v>
      </c>
      <c r="I32">
        <v>236698133.60820991</v>
      </c>
    </row>
    <row r="33" spans="1:9" x14ac:dyDescent="0.25">
      <c r="A33" s="5" t="s">
        <v>200</v>
      </c>
      <c r="B33" s="278">
        <f>VLOOKUP(A33,FMod!B:E,4,0)</f>
        <v>56481935.979689993</v>
      </c>
      <c r="C33">
        <v>56481935.979689993</v>
      </c>
      <c r="D33">
        <v>56481935.979689993</v>
      </c>
      <c r="E33">
        <v>56481935.979689993</v>
      </c>
      <c r="F33">
        <v>56481935.979689993</v>
      </c>
      <c r="G33">
        <v>56481935.979689993</v>
      </c>
      <c r="H33">
        <v>56481935.979689993</v>
      </c>
      <c r="I33">
        <v>56481935.979689993</v>
      </c>
    </row>
    <row r="34" spans="1:9" x14ac:dyDescent="0.25">
      <c r="A34" s="5" t="s">
        <v>202</v>
      </c>
      <c r="B34" s="278">
        <f>VLOOKUP(A34,FMod!B:E,4,0)</f>
        <v>-13010876.295530001</v>
      </c>
      <c r="C34">
        <v>-13010876.295530001</v>
      </c>
      <c r="D34">
        <v>-13010876.295530001</v>
      </c>
      <c r="E34">
        <v>-13010876.295530001</v>
      </c>
      <c r="F34">
        <v>-13010876.295530001</v>
      </c>
      <c r="G34">
        <v>-13010876.295530001</v>
      </c>
      <c r="H34">
        <v>-13010876.295530001</v>
      </c>
      <c r="I34">
        <v>-13010876.295530001</v>
      </c>
    </row>
    <row r="35" spans="1:9" x14ac:dyDescent="0.25">
      <c r="A35" s="5" t="s">
        <v>204</v>
      </c>
      <c r="B35" s="278">
        <f>VLOOKUP(A35,FMod!B:E,4,0)</f>
        <v>20405227.53379</v>
      </c>
      <c r="C35">
        <v>20405227.53379</v>
      </c>
      <c r="D35">
        <v>20405227.53379</v>
      </c>
      <c r="E35">
        <v>20405227.53379</v>
      </c>
      <c r="F35">
        <v>20405227.53379</v>
      </c>
      <c r="G35">
        <v>20405227.53379</v>
      </c>
      <c r="H35">
        <v>20405227.53379</v>
      </c>
      <c r="I35">
        <v>20405227.53379</v>
      </c>
    </row>
    <row r="36" spans="1:9" x14ac:dyDescent="0.25">
      <c r="A36" s="5" t="s">
        <v>206</v>
      </c>
      <c r="B36" s="278">
        <f>VLOOKUP(A36,FMod!B:E,4,0)</f>
        <v>-17600840.71697</v>
      </c>
      <c r="C36">
        <v>-17600840.71697</v>
      </c>
      <c r="D36">
        <v>-17600840.71697</v>
      </c>
      <c r="E36">
        <v>-17600840.71697</v>
      </c>
      <c r="F36">
        <v>-17600840.71697</v>
      </c>
      <c r="G36">
        <v>-17600840.71697</v>
      </c>
      <c r="H36">
        <v>-17600840.71697</v>
      </c>
      <c r="I36">
        <v>-17600840.71697</v>
      </c>
    </row>
    <row r="37" spans="1:9" x14ac:dyDescent="0.25">
      <c r="A37" s="5" t="s">
        <v>211</v>
      </c>
      <c r="B37" s="278">
        <f>VLOOKUP(A37,FMod!B:E,4,0)</f>
        <v>194512039.66046</v>
      </c>
      <c r="C37">
        <v>194512039.66046</v>
      </c>
      <c r="D37">
        <v>194512039.66046</v>
      </c>
      <c r="E37">
        <v>194512039.66046</v>
      </c>
      <c r="F37">
        <v>194512039.66046</v>
      </c>
      <c r="G37">
        <v>194512039.66046</v>
      </c>
      <c r="H37">
        <v>194512039.66046</v>
      </c>
      <c r="I37">
        <v>194512039.66046</v>
      </c>
    </row>
    <row r="38" spans="1:9" x14ac:dyDescent="0.25">
      <c r="A38" s="5" t="s">
        <v>212</v>
      </c>
      <c r="B38" s="278">
        <f>VLOOKUP(A38,FMod!B:E,4,0)</f>
        <v>53457278.037050024</v>
      </c>
      <c r="C38">
        <v>53457278.037050024</v>
      </c>
      <c r="D38">
        <v>53457278.037050024</v>
      </c>
      <c r="E38">
        <v>53457278.037050024</v>
      </c>
      <c r="F38">
        <v>53457278.037050024</v>
      </c>
      <c r="G38">
        <v>53457278.037050024</v>
      </c>
      <c r="H38">
        <v>53457278.037050024</v>
      </c>
      <c r="I38">
        <v>53457278.037050024</v>
      </c>
    </row>
    <row r="39" spans="1:9" x14ac:dyDescent="0.25">
      <c r="A39" s="5" t="s">
        <v>214</v>
      </c>
      <c r="B39" s="278">
        <f>VLOOKUP(A39,FMod!B:E,4,0)</f>
        <v>-6123876.8100299928</v>
      </c>
      <c r="C39">
        <v>-6123876.8100299928</v>
      </c>
      <c r="D39">
        <v>-6123876.8100299928</v>
      </c>
      <c r="E39">
        <v>-6123876.8100299928</v>
      </c>
      <c r="F39">
        <v>-6123876.8100299928</v>
      </c>
      <c r="G39">
        <v>-6123876.8100299928</v>
      </c>
      <c r="H39">
        <v>-6123876.8100299928</v>
      </c>
      <c r="I39">
        <v>-6123876.8100299928</v>
      </c>
    </row>
    <row r="40" spans="1:9" x14ac:dyDescent="0.25">
      <c r="A40" s="5" t="s">
        <v>216</v>
      </c>
      <c r="B40" s="278">
        <f>VLOOKUP(A40,FMod!B:E,4,0)</f>
        <v>22647020.380339991</v>
      </c>
      <c r="C40">
        <v>22647020.380339991</v>
      </c>
      <c r="D40">
        <v>22647020.380339991</v>
      </c>
      <c r="E40">
        <v>22647020.380339991</v>
      </c>
      <c r="F40">
        <v>22647020.380339991</v>
      </c>
      <c r="G40">
        <v>22647020.380339991</v>
      </c>
      <c r="H40">
        <v>22647020.380339991</v>
      </c>
      <c r="I40">
        <v>22647020.380339991</v>
      </c>
    </row>
    <row r="41" spans="1:9" x14ac:dyDescent="0.25">
      <c r="A41" s="5" t="s">
        <v>218</v>
      </c>
      <c r="B41" s="278">
        <f>VLOOKUP(A41,FMod!B:E,4,0)</f>
        <v>-21206328.792159989</v>
      </c>
      <c r="C41">
        <v>-21206328.792159989</v>
      </c>
      <c r="D41">
        <v>-21206328.792159989</v>
      </c>
      <c r="E41">
        <v>-21206328.792159989</v>
      </c>
      <c r="F41">
        <v>-21206328.792159989</v>
      </c>
      <c r="G41">
        <v>-21206328.792159989</v>
      </c>
      <c r="H41">
        <v>-21206328.792159989</v>
      </c>
      <c r="I41">
        <v>-21206328.792159989</v>
      </c>
    </row>
    <row r="42" spans="1:9" x14ac:dyDescent="0.25">
      <c r="A42" s="5" t="s">
        <v>223</v>
      </c>
      <c r="B42" s="278">
        <f>VLOOKUP(A42,FMod!B:E,4,0)</f>
        <v>6352005.8421799997</v>
      </c>
      <c r="C42">
        <v>6352005.8421799997</v>
      </c>
      <c r="D42">
        <v>6352005.8421799997</v>
      </c>
      <c r="E42">
        <v>6352005.8421799997</v>
      </c>
      <c r="F42">
        <v>6352005.8421799997</v>
      </c>
      <c r="G42">
        <v>6352005.8421799997</v>
      </c>
      <c r="H42">
        <v>6352005.8421799997</v>
      </c>
      <c r="I42">
        <v>6352005.8421799997</v>
      </c>
    </row>
    <row r="43" spans="1:9" x14ac:dyDescent="0.25">
      <c r="A43" s="5" t="s">
        <v>224</v>
      </c>
      <c r="B43" s="278">
        <f>VLOOKUP(A43,FMod!B:E,4,0)</f>
        <v>5414086.8269499997</v>
      </c>
      <c r="C43">
        <v>5414086.8269499997</v>
      </c>
      <c r="D43">
        <v>5414086.8269499997</v>
      </c>
      <c r="E43">
        <v>5414086.8269499997</v>
      </c>
      <c r="F43">
        <v>5414086.8269499997</v>
      </c>
      <c r="G43">
        <v>5414086.8269499997</v>
      </c>
      <c r="H43">
        <v>5414086.8269499997</v>
      </c>
      <c r="I43">
        <v>5414086.8269499997</v>
      </c>
    </row>
    <row r="44" spans="1:9" x14ac:dyDescent="0.25">
      <c r="A44" s="5" t="s">
        <v>226</v>
      </c>
      <c r="B44" s="278">
        <f>VLOOKUP(A44,FMod!B:E,4,0)</f>
        <v>-633096.45291999995</v>
      </c>
      <c r="C44">
        <v>-633096.45291999995</v>
      </c>
      <c r="D44">
        <v>-633096.45291999995</v>
      </c>
      <c r="E44">
        <v>-633096.45291999995</v>
      </c>
      <c r="F44">
        <v>-633096.45291999995</v>
      </c>
      <c r="G44">
        <v>-633096.45291999995</v>
      </c>
      <c r="H44">
        <v>-633096.45291999995</v>
      </c>
      <c r="I44">
        <v>-633096.45291999995</v>
      </c>
    </row>
    <row r="45" spans="1:9" x14ac:dyDescent="0.25">
      <c r="A45" s="5" t="s">
        <v>228</v>
      </c>
      <c r="B45" s="278">
        <f>VLOOKUP(A45,FMod!B:E,4,0)</f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 s="5" t="s">
        <v>230</v>
      </c>
      <c r="B46" s="278">
        <f>VLOOKUP(A46,FMod!B:E,4,0)</f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5">
      <c r="A47" s="5" t="s">
        <v>235</v>
      </c>
      <c r="B47" s="278">
        <f>VLOOKUP(A47,FMod!B:E,4,0)</f>
        <v>59892643.421549998</v>
      </c>
      <c r="C47">
        <v>59892643.421549998</v>
      </c>
      <c r="D47">
        <v>59892643.421549998</v>
      </c>
      <c r="E47">
        <v>59892643.421549998</v>
      </c>
      <c r="F47">
        <v>59892643.421549998</v>
      </c>
      <c r="G47">
        <v>59892643.421549998</v>
      </c>
      <c r="H47">
        <v>59892643.421549998</v>
      </c>
      <c r="I47">
        <v>59892643.421549998</v>
      </c>
    </row>
    <row r="48" spans="1:9" x14ac:dyDescent="0.25">
      <c r="A48" s="5" t="s">
        <v>236</v>
      </c>
      <c r="B48" s="278">
        <f>VLOOKUP(A48,FMod!B:E,4,0)</f>
        <v>24080747.816100001</v>
      </c>
      <c r="C48">
        <v>24080747.816100001</v>
      </c>
      <c r="D48">
        <v>24080747.816100001</v>
      </c>
      <c r="E48">
        <v>24080747.816100001</v>
      </c>
      <c r="F48">
        <v>24080747.816100001</v>
      </c>
      <c r="G48">
        <v>24080747.816100001</v>
      </c>
      <c r="H48">
        <v>24080747.816100001</v>
      </c>
      <c r="I48">
        <v>24080747.816100001</v>
      </c>
    </row>
    <row r="49" spans="1:9" x14ac:dyDescent="0.25">
      <c r="A49" s="5" t="s">
        <v>238</v>
      </c>
      <c r="B49" s="278">
        <f>VLOOKUP(A49,FMod!B:E,4,0)</f>
        <v>-3856363.9002200002</v>
      </c>
      <c r="C49">
        <v>-3856363.9002200002</v>
      </c>
      <c r="D49">
        <v>-3856363.9002200002</v>
      </c>
      <c r="E49">
        <v>-3856363.9002200002</v>
      </c>
      <c r="F49">
        <v>-3856363.9002200002</v>
      </c>
      <c r="G49">
        <v>-3856363.9002200002</v>
      </c>
      <c r="H49">
        <v>-3856363.9002200002</v>
      </c>
      <c r="I49">
        <v>-3856363.9002200002</v>
      </c>
    </row>
    <row r="50" spans="1:9" x14ac:dyDescent="0.25">
      <c r="A50" s="5" t="s">
        <v>240</v>
      </c>
      <c r="B50" s="278">
        <f>VLOOKUP(A50,FMod!B:E,4,0)</f>
        <v>6385142.5062999986</v>
      </c>
      <c r="C50">
        <v>6385142.5062999986</v>
      </c>
      <c r="D50">
        <v>6385142.5062999986</v>
      </c>
      <c r="E50">
        <v>6385142.5062999986</v>
      </c>
      <c r="F50">
        <v>6385142.5062999986</v>
      </c>
      <c r="G50">
        <v>6385142.5062999986</v>
      </c>
      <c r="H50">
        <v>6385142.5062999986</v>
      </c>
      <c r="I50">
        <v>6385142.5062999986</v>
      </c>
    </row>
    <row r="51" spans="1:9" x14ac:dyDescent="0.25">
      <c r="A51" s="5" t="s">
        <v>242</v>
      </c>
      <c r="B51" s="278">
        <f>VLOOKUP(A51,FMod!B:E,4,0)</f>
        <v>-3976993.0843699998</v>
      </c>
      <c r="C51">
        <v>-3976993.0843699998</v>
      </c>
      <c r="D51">
        <v>-3976993.0843699998</v>
      </c>
      <c r="E51">
        <v>-3976993.0843699998</v>
      </c>
      <c r="F51">
        <v>-3976993.0843699998</v>
      </c>
      <c r="G51">
        <v>-3976993.0843699998</v>
      </c>
      <c r="H51">
        <v>-3976993.0843699998</v>
      </c>
      <c r="I51">
        <v>-3976993.0843699998</v>
      </c>
    </row>
    <row r="52" spans="1:9" x14ac:dyDescent="0.25">
      <c r="A52" s="5" t="s">
        <v>247</v>
      </c>
      <c r="B52" s="278">
        <f>VLOOKUP(A52,FMod!B:E,4,0)</f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25">
      <c r="A53" s="5" t="s">
        <v>248</v>
      </c>
      <c r="B53" s="278">
        <f>VLOOKUP(A53,FMod!B:E,4,0)</f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25">
      <c r="A54" s="5" t="s">
        <v>250</v>
      </c>
      <c r="B54" s="278">
        <f>VLOOKUP(A54,FMod!B:E,4,0)</f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25">
      <c r="A55" s="5" t="s">
        <v>252</v>
      </c>
      <c r="B55" s="278">
        <f>VLOOKUP(A55,FMod!B:E,4,0)</f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25">
      <c r="A56" s="5" t="s">
        <v>254</v>
      </c>
      <c r="B56" s="278">
        <f>VLOOKUP(A56,FMod!B:E,4,0)</f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5">
      <c r="A57" s="5" t="s">
        <v>257</v>
      </c>
      <c r="B57" s="278">
        <f>VLOOKUP(A57,FMod!B:E,4,0)</f>
        <v>111964645.71496999</v>
      </c>
      <c r="C57">
        <v>111964645.71496999</v>
      </c>
      <c r="D57">
        <v>111964645.71496999</v>
      </c>
      <c r="E57">
        <v>111964645.71496999</v>
      </c>
      <c r="F57">
        <v>111964645.71496999</v>
      </c>
      <c r="G57">
        <v>111964645.71496999</v>
      </c>
      <c r="H57">
        <v>111964645.71496999</v>
      </c>
      <c r="I57">
        <v>111964645.71496999</v>
      </c>
    </row>
    <row r="58" spans="1:9" x14ac:dyDescent="0.25">
      <c r="A58" s="5" t="s">
        <v>258</v>
      </c>
      <c r="B58" s="278">
        <f>VLOOKUP(A58,FMod!B:E,4,0)</f>
        <v>21665861.948869999</v>
      </c>
      <c r="C58">
        <v>21665861.948869999</v>
      </c>
      <c r="D58">
        <v>21665861.948869999</v>
      </c>
      <c r="E58">
        <v>21665861.948869999</v>
      </c>
      <c r="F58">
        <v>21665861.948869999</v>
      </c>
      <c r="G58">
        <v>21665861.948869999</v>
      </c>
      <c r="H58">
        <v>21665861.948869999</v>
      </c>
      <c r="I58">
        <v>21665861.948869999</v>
      </c>
    </row>
    <row r="59" spans="1:9" x14ac:dyDescent="0.25">
      <c r="A59" s="5" t="s">
        <v>259</v>
      </c>
      <c r="B59" s="278">
        <f>VLOOKUP(A59,FMod!B:E,4,0)</f>
        <v>-1940306.05174</v>
      </c>
      <c r="C59">
        <v>-1940306.05174</v>
      </c>
      <c r="D59">
        <v>-1940306.05174</v>
      </c>
      <c r="E59">
        <v>-1940306.05174</v>
      </c>
      <c r="F59">
        <v>-1940306.05174</v>
      </c>
      <c r="G59">
        <v>-1940306.05174</v>
      </c>
      <c r="H59">
        <v>-1940306.05174</v>
      </c>
      <c r="I59">
        <v>-1940306.05174</v>
      </c>
    </row>
    <row r="60" spans="1:9" x14ac:dyDescent="0.25">
      <c r="A60" s="5" t="s">
        <v>260</v>
      </c>
      <c r="B60" s="278">
        <f>VLOOKUP(A60,FMod!B:E,4,0)</f>
        <v>1843919.39112</v>
      </c>
      <c r="C60">
        <v>1843919.39112</v>
      </c>
      <c r="D60">
        <v>1843919.39112</v>
      </c>
      <c r="E60">
        <v>1843919.39112</v>
      </c>
      <c r="F60">
        <v>1843919.39112</v>
      </c>
      <c r="G60">
        <v>1843919.39112</v>
      </c>
      <c r="H60">
        <v>1843919.39112</v>
      </c>
      <c r="I60">
        <v>1843919.39112</v>
      </c>
    </row>
    <row r="61" spans="1:9" x14ac:dyDescent="0.25">
      <c r="A61" s="5" t="s">
        <v>261</v>
      </c>
      <c r="B61" s="278">
        <f>VLOOKUP(A61,FMod!B:E,4,0)</f>
        <v>-1478210.4642099999</v>
      </c>
      <c r="C61">
        <v>-1478210.4642099999</v>
      </c>
      <c r="D61">
        <v>-1478210.4642099999</v>
      </c>
      <c r="E61">
        <v>-1478210.4642099999</v>
      </c>
      <c r="F61">
        <v>-1478210.4642099999</v>
      </c>
      <c r="G61">
        <v>-1478210.4642099999</v>
      </c>
      <c r="H61">
        <v>-1478210.4642099999</v>
      </c>
      <c r="I61">
        <v>-1478210.4642099999</v>
      </c>
    </row>
    <row r="62" spans="1:9" x14ac:dyDescent="0.25">
      <c r="A62" s="5" t="s">
        <v>274</v>
      </c>
      <c r="B62" s="278">
        <f>VLOOKUP(A62,FMod!B:E,4,0)</f>
        <v>152706684</v>
      </c>
      <c r="C62">
        <v>152706684</v>
      </c>
      <c r="D62">
        <v>152706684</v>
      </c>
      <c r="E62">
        <v>152706684</v>
      </c>
      <c r="F62">
        <v>152706684</v>
      </c>
      <c r="G62">
        <v>152706684</v>
      </c>
      <c r="H62">
        <v>152706684</v>
      </c>
      <c r="I62">
        <v>152706684</v>
      </c>
    </row>
    <row r="63" spans="1:9" x14ac:dyDescent="0.25">
      <c r="A63" s="5" t="s">
        <v>276</v>
      </c>
      <c r="B63" s="278">
        <f>VLOOKUP(A63,FMod!B:E,4,0)</f>
        <v>-1428069</v>
      </c>
      <c r="C63">
        <v>-1428069</v>
      </c>
      <c r="D63">
        <v>-1428069</v>
      </c>
      <c r="E63">
        <v>-1428069</v>
      </c>
      <c r="F63">
        <v>-1428069</v>
      </c>
      <c r="G63">
        <v>-1428069</v>
      </c>
      <c r="H63">
        <v>-1428069</v>
      </c>
      <c r="I63">
        <v>-1428069</v>
      </c>
    </row>
    <row r="64" spans="1:9" x14ac:dyDescent="0.25">
      <c r="A64" s="5" t="s">
        <v>278</v>
      </c>
      <c r="B64" s="278">
        <f>VLOOKUP(A64,FMod!B:E,4,0)</f>
        <v>7797756</v>
      </c>
      <c r="C64">
        <v>7797756</v>
      </c>
      <c r="D64">
        <v>7797756</v>
      </c>
      <c r="E64">
        <v>7797756</v>
      </c>
      <c r="F64">
        <v>7797756</v>
      </c>
      <c r="G64">
        <v>7797756</v>
      </c>
      <c r="H64">
        <v>7797756</v>
      </c>
      <c r="I64">
        <v>7797756</v>
      </c>
    </row>
    <row r="65" spans="1:9" x14ac:dyDescent="0.25">
      <c r="A65" s="5" t="s">
        <v>280</v>
      </c>
      <c r="B65" s="278">
        <f>VLOOKUP(A65,FMod!B:E,4,0)</f>
        <v>-6723833</v>
      </c>
      <c r="C65">
        <v>-6723833</v>
      </c>
      <c r="D65">
        <v>-6723833</v>
      </c>
      <c r="E65">
        <v>-6723833</v>
      </c>
      <c r="F65">
        <v>-6723833</v>
      </c>
      <c r="G65">
        <v>-6723833</v>
      </c>
      <c r="H65">
        <v>-6723833</v>
      </c>
      <c r="I65">
        <v>-6723833</v>
      </c>
    </row>
    <row r="66" spans="1:9" x14ac:dyDescent="0.25">
      <c r="A66" s="5" t="s">
        <v>285</v>
      </c>
      <c r="B66" s="278">
        <f>VLOOKUP(A66,FMod!B:E,4,0)</f>
        <v>30572857</v>
      </c>
      <c r="C66">
        <v>30572857</v>
      </c>
      <c r="D66">
        <v>30572857</v>
      </c>
      <c r="E66">
        <v>30572857</v>
      </c>
      <c r="F66">
        <v>30572857</v>
      </c>
      <c r="G66">
        <v>30572857</v>
      </c>
      <c r="H66">
        <v>30572857</v>
      </c>
      <c r="I66">
        <v>30572857</v>
      </c>
    </row>
    <row r="67" spans="1:9" x14ac:dyDescent="0.25">
      <c r="A67" s="5" t="s">
        <v>287</v>
      </c>
      <c r="B67" s="278">
        <f>VLOOKUP(A67,FMod!B:E,4,0)</f>
        <v>-286348</v>
      </c>
      <c r="C67">
        <v>-286348</v>
      </c>
      <c r="D67">
        <v>-286348</v>
      </c>
      <c r="E67">
        <v>-286348</v>
      </c>
      <c r="F67">
        <v>-286348</v>
      </c>
      <c r="G67">
        <v>-286348</v>
      </c>
      <c r="H67">
        <v>-286348</v>
      </c>
      <c r="I67">
        <v>-286348</v>
      </c>
    </row>
    <row r="68" spans="1:9" x14ac:dyDescent="0.25">
      <c r="A68" s="5" t="s">
        <v>289</v>
      </c>
      <c r="B68" s="278">
        <f>VLOOKUP(A68,FMod!B:E,4,0)</f>
        <v>1737533</v>
      </c>
      <c r="C68">
        <v>1737533</v>
      </c>
      <c r="D68">
        <v>1737533</v>
      </c>
      <c r="E68">
        <v>1737533</v>
      </c>
      <c r="F68">
        <v>1737533</v>
      </c>
      <c r="G68">
        <v>1737533</v>
      </c>
      <c r="H68">
        <v>1737533</v>
      </c>
      <c r="I68">
        <v>1737533</v>
      </c>
    </row>
    <row r="69" spans="1:9" x14ac:dyDescent="0.25">
      <c r="A69" s="5" t="s">
        <v>291</v>
      </c>
      <c r="B69" s="278">
        <f>VLOOKUP(A69,FMod!B:E,4,0)</f>
        <v>-1564965</v>
      </c>
      <c r="C69">
        <v>-1564965</v>
      </c>
      <c r="D69">
        <v>-1564965</v>
      </c>
      <c r="E69">
        <v>-1564965</v>
      </c>
      <c r="F69">
        <v>-1564965</v>
      </c>
      <c r="G69">
        <v>-1564965</v>
      </c>
      <c r="H69">
        <v>-1564965</v>
      </c>
      <c r="I69">
        <v>-1564965</v>
      </c>
    </row>
    <row r="70" spans="1:9" x14ac:dyDescent="0.25">
      <c r="A70" s="5" t="s">
        <v>296</v>
      </c>
      <c r="B70" s="278">
        <f>VLOOKUP(A70,FMod!B:E,4,0)</f>
        <v>9.9999999999999995E-8</v>
      </c>
      <c r="C70">
        <v>9.9999999999999995E-8</v>
      </c>
      <c r="D70">
        <v>9.9999999999999995E-8</v>
      </c>
      <c r="E70">
        <v>9.9999999999999995E-8</v>
      </c>
      <c r="F70">
        <v>9.9999999999999995E-8</v>
      </c>
      <c r="G70">
        <v>9.9999999999999995E-8</v>
      </c>
      <c r="H70">
        <v>9.9999999999999995E-8</v>
      </c>
      <c r="I70">
        <v>9.9999999999999995E-8</v>
      </c>
    </row>
    <row r="71" spans="1:9" x14ac:dyDescent="0.25">
      <c r="A71" s="5" t="s">
        <v>298</v>
      </c>
      <c r="B71" s="278">
        <f>VLOOKUP(A71,FMod!B:E,4,0)</f>
        <v>9.9999999999999995E-8</v>
      </c>
      <c r="C71">
        <v>9.9999999999999995E-8</v>
      </c>
      <c r="D71">
        <v>9.9999999999999995E-8</v>
      </c>
      <c r="E71">
        <v>9.9999999999999995E-8</v>
      </c>
      <c r="F71">
        <v>9.9999999999999995E-8</v>
      </c>
      <c r="G71">
        <v>9.9999999999999995E-8</v>
      </c>
      <c r="H71">
        <v>9.9999999999999995E-8</v>
      </c>
      <c r="I71">
        <v>9.9999999999999995E-8</v>
      </c>
    </row>
    <row r="72" spans="1:9" x14ac:dyDescent="0.25">
      <c r="A72" s="5" t="s">
        <v>300</v>
      </c>
      <c r="B72" s="278">
        <f>VLOOKUP(A72,FMod!B:E,4,0)</f>
        <v>9.9999999999999995E-8</v>
      </c>
      <c r="C72">
        <v>9.9999999999999995E-8</v>
      </c>
      <c r="D72">
        <v>9.9999999999999995E-8</v>
      </c>
      <c r="E72">
        <v>9.9999999999999995E-8</v>
      </c>
      <c r="F72">
        <v>9.9999999999999995E-8</v>
      </c>
      <c r="G72">
        <v>9.9999999999999995E-8</v>
      </c>
      <c r="H72">
        <v>9.9999999999999995E-8</v>
      </c>
      <c r="I72">
        <v>9.9999999999999995E-8</v>
      </c>
    </row>
    <row r="73" spans="1:9" x14ac:dyDescent="0.25">
      <c r="A73" s="5" t="s">
        <v>302</v>
      </c>
      <c r="B73" s="278">
        <f>VLOOKUP(A73,FMod!B:E,4,0)</f>
        <v>9.9999999999999995E-8</v>
      </c>
      <c r="C73">
        <v>9.9999999999999995E-8</v>
      </c>
      <c r="D73">
        <v>9.9999999999999995E-8</v>
      </c>
      <c r="E73">
        <v>9.9999999999999995E-8</v>
      </c>
      <c r="F73">
        <v>9.9999999999999995E-8</v>
      </c>
      <c r="G73">
        <v>9.9999999999999995E-8</v>
      </c>
      <c r="H73">
        <v>9.9999999999999995E-8</v>
      </c>
      <c r="I73">
        <v>9.9999999999999995E-8</v>
      </c>
    </row>
    <row r="74" spans="1:9" x14ac:dyDescent="0.25">
      <c r="A74" s="5" t="s">
        <v>307</v>
      </c>
      <c r="B74" s="278">
        <f>VLOOKUP(A74,FMod!B:E,4,0)</f>
        <v>254862216</v>
      </c>
      <c r="C74">
        <v>254862216</v>
      </c>
      <c r="D74">
        <v>254862216</v>
      </c>
      <c r="E74">
        <v>254862216</v>
      </c>
      <c r="F74">
        <v>254862216</v>
      </c>
      <c r="G74">
        <v>254862216</v>
      </c>
      <c r="H74">
        <v>254862216</v>
      </c>
      <c r="I74">
        <v>254862216</v>
      </c>
    </row>
    <row r="75" spans="1:9" x14ac:dyDescent="0.25">
      <c r="A75" s="5" t="s">
        <v>309</v>
      </c>
      <c r="B75" s="278">
        <f>VLOOKUP(A75,FMod!B:E,4,0)</f>
        <v>-7536473</v>
      </c>
      <c r="C75">
        <v>-7536473</v>
      </c>
      <c r="D75">
        <v>-7536473</v>
      </c>
      <c r="E75">
        <v>-7536473</v>
      </c>
      <c r="F75">
        <v>-7536473</v>
      </c>
      <c r="G75">
        <v>-7536473</v>
      </c>
      <c r="H75">
        <v>-7536473</v>
      </c>
      <c r="I75">
        <v>-7536473</v>
      </c>
    </row>
    <row r="76" spans="1:9" x14ac:dyDescent="0.25">
      <c r="A76" s="5" t="s">
        <v>311</v>
      </c>
      <c r="B76" s="278">
        <f>VLOOKUP(A76,FMod!B:E,4,0)</f>
        <v>35058164</v>
      </c>
      <c r="C76">
        <v>35058164</v>
      </c>
      <c r="D76">
        <v>35058164</v>
      </c>
      <c r="E76">
        <v>35058164</v>
      </c>
      <c r="F76">
        <v>35058164</v>
      </c>
      <c r="G76">
        <v>35058164</v>
      </c>
      <c r="H76">
        <v>35058164</v>
      </c>
      <c r="I76">
        <v>35058164</v>
      </c>
    </row>
    <row r="77" spans="1:9" x14ac:dyDescent="0.25">
      <c r="A77" s="5" t="s">
        <v>313</v>
      </c>
      <c r="B77" s="278">
        <f>VLOOKUP(A77,FMod!B:E,4,0)</f>
        <v>-31290596</v>
      </c>
      <c r="C77">
        <v>-31290596</v>
      </c>
      <c r="D77">
        <v>-31290596</v>
      </c>
      <c r="E77">
        <v>-31290596</v>
      </c>
      <c r="F77">
        <v>-31290596</v>
      </c>
      <c r="G77">
        <v>-31290596</v>
      </c>
      <c r="H77">
        <v>-31290596</v>
      </c>
      <c r="I77">
        <v>-31290596</v>
      </c>
    </row>
    <row r="78" spans="1:9" x14ac:dyDescent="0.25">
      <c r="A78" s="5" t="s">
        <v>413</v>
      </c>
      <c r="B78" s="278">
        <f>VLOOKUP(A78,FMod!B:E,4,0)</f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25">
      <c r="A79" s="5" t="s">
        <v>416</v>
      </c>
      <c r="B79" s="278">
        <f>VLOOKUP(A79,FMod!B:E,4,0)</f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25">
      <c r="A80" s="5" t="s">
        <v>419</v>
      </c>
      <c r="B80" s="278">
        <f>VLOOKUP(A80,FMod!B:E,4,0)</f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25">
      <c r="A81" s="5" t="s">
        <v>422</v>
      </c>
      <c r="B81" s="278">
        <f>VLOOKUP(A81,FMod!B:E,4,0)</f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25">
      <c r="A82" s="5" t="s">
        <v>425</v>
      </c>
      <c r="B82" s="278">
        <f>VLOOKUP(A82,FMod!B:E,4,0)</f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25">
      <c r="A83" s="5" t="s">
        <v>428</v>
      </c>
      <c r="B83" s="278">
        <f>VLOOKUP(A83,FMod!B:E,4,0)</f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5">
      <c r="A84" s="5" t="s">
        <v>431</v>
      </c>
      <c r="B84" s="278">
        <f>VLOOKUP(A84,FMod!B:E,4,0)</f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5">
      <c r="A85" s="5" t="s">
        <v>434</v>
      </c>
      <c r="B85" s="278">
        <f>VLOOKUP(A85,FMod!B:E,4,0)</f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25">
      <c r="A86" s="5" t="s">
        <v>439</v>
      </c>
      <c r="B86" s="278">
        <f>VLOOKUP(A86,FMod!B:E,4,0)</f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25">
      <c r="A87" s="5" t="s">
        <v>442</v>
      </c>
      <c r="B87" s="278">
        <f>VLOOKUP(A87,FMod!B:E,4,0)</f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25">
      <c r="A88" s="5" t="s">
        <v>445</v>
      </c>
      <c r="B88" s="278">
        <f>VLOOKUP(A88,FMod!B:E,4,0)</f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25">
      <c r="A89" s="5" t="s">
        <v>448</v>
      </c>
      <c r="B89" s="278">
        <f>VLOOKUP(A89,FMod!B:E,4,0)</f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25">
      <c r="A90" s="5" t="s">
        <v>555</v>
      </c>
      <c r="B90" s="278">
        <f>VLOOKUP(A90,FMod!B:E,4,0)</f>
        <v>95676635</v>
      </c>
      <c r="C90">
        <v>95676635</v>
      </c>
      <c r="D90">
        <v>95676635</v>
      </c>
      <c r="E90">
        <v>95676635</v>
      </c>
      <c r="F90">
        <v>95676635</v>
      </c>
      <c r="G90">
        <v>95676635</v>
      </c>
      <c r="H90">
        <v>95676635</v>
      </c>
      <c r="I90">
        <v>95676635</v>
      </c>
    </row>
    <row r="91" spans="1:9" x14ac:dyDescent="0.25">
      <c r="A91" s="5" t="s">
        <v>559</v>
      </c>
      <c r="B91" s="278">
        <f>VLOOKUP(A91,FMod!B:E,4,0)</f>
        <v>732978344</v>
      </c>
      <c r="C91">
        <v>732978344</v>
      </c>
      <c r="D91">
        <v>732978344</v>
      </c>
      <c r="E91">
        <v>732978344</v>
      </c>
      <c r="F91">
        <v>732978344</v>
      </c>
      <c r="G91">
        <v>732978344</v>
      </c>
      <c r="H91">
        <v>732978344</v>
      </c>
      <c r="I91">
        <v>732978344</v>
      </c>
    </row>
    <row r="92" spans="1:9" x14ac:dyDescent="0.25">
      <c r="A92" s="5" t="s">
        <v>562</v>
      </c>
      <c r="B92" s="278">
        <f>VLOOKUP(A92,FMod!B:E,4,0)</f>
        <v>55567661</v>
      </c>
      <c r="C92">
        <v>55567661</v>
      </c>
      <c r="D92">
        <v>55567661</v>
      </c>
      <c r="E92">
        <v>55567661</v>
      </c>
      <c r="F92">
        <v>55567661</v>
      </c>
      <c r="G92">
        <v>55567661</v>
      </c>
      <c r="H92">
        <v>55567661</v>
      </c>
      <c r="I92">
        <v>55567661</v>
      </c>
    </row>
    <row r="93" spans="1:9" x14ac:dyDescent="0.25">
      <c r="A93" s="5" t="s">
        <v>582</v>
      </c>
      <c r="B93" s="278">
        <f>VLOOKUP(A93,FMod!B:E,4,0)</f>
        <v>515543458</v>
      </c>
      <c r="C93">
        <v>515543458</v>
      </c>
      <c r="D93">
        <v>515543458</v>
      </c>
      <c r="E93">
        <v>515543458</v>
      </c>
      <c r="F93">
        <v>515543458</v>
      </c>
      <c r="G93">
        <v>515543458</v>
      </c>
      <c r="H93">
        <v>515543458</v>
      </c>
      <c r="I93">
        <v>515543458</v>
      </c>
    </row>
    <row r="94" spans="1:9" x14ac:dyDescent="0.25">
      <c r="A94" s="5" t="s">
        <v>585</v>
      </c>
      <c r="B94" s="278">
        <f>VLOOKUP(A94,FMod!B:E,4,0)</f>
        <v>77651766</v>
      </c>
      <c r="C94">
        <v>77651766</v>
      </c>
      <c r="D94">
        <v>77651766</v>
      </c>
      <c r="E94">
        <v>77651766</v>
      </c>
      <c r="F94">
        <v>77651766</v>
      </c>
      <c r="G94">
        <v>77651766</v>
      </c>
      <c r="H94">
        <v>77651766</v>
      </c>
      <c r="I94">
        <v>77651766</v>
      </c>
    </row>
    <row r="95" spans="1:9" x14ac:dyDescent="0.25">
      <c r="A95" s="5" t="s">
        <v>591</v>
      </c>
      <c r="B95" s="278">
        <f>VLOOKUP(A95,FMod!B:E,4,0)</f>
        <v>10970865</v>
      </c>
      <c r="C95">
        <v>10970865</v>
      </c>
      <c r="D95">
        <v>10970865</v>
      </c>
      <c r="E95">
        <v>10970865</v>
      </c>
      <c r="F95">
        <v>10970865</v>
      </c>
      <c r="G95">
        <v>10970865</v>
      </c>
      <c r="H95">
        <v>10970865</v>
      </c>
      <c r="I95">
        <v>10970865</v>
      </c>
    </row>
    <row r="96" spans="1:9" x14ac:dyDescent="0.25">
      <c r="A96" s="5" t="s">
        <v>594</v>
      </c>
      <c r="B96" s="278">
        <f>VLOOKUP(A96,FMod!B:E,4,0)</f>
        <v>3708630</v>
      </c>
      <c r="C96">
        <v>3708630</v>
      </c>
      <c r="D96">
        <v>3708630</v>
      </c>
      <c r="E96">
        <v>3708630</v>
      </c>
      <c r="F96">
        <v>3708630</v>
      </c>
      <c r="G96">
        <v>3708630</v>
      </c>
      <c r="H96">
        <v>3708630</v>
      </c>
      <c r="I96">
        <v>3708630</v>
      </c>
    </row>
    <row r="97" spans="1:9" x14ac:dyDescent="0.25">
      <c r="A97" s="5" t="s">
        <v>597</v>
      </c>
      <c r="B97" s="278">
        <f>VLOOKUP(A97,FMod!B:E,4,0)</f>
        <v>15358</v>
      </c>
      <c r="C97">
        <v>15358</v>
      </c>
      <c r="D97">
        <v>15358</v>
      </c>
      <c r="E97">
        <v>15358</v>
      </c>
      <c r="F97">
        <v>15358</v>
      </c>
      <c r="G97">
        <v>15358</v>
      </c>
      <c r="H97">
        <v>15358</v>
      </c>
      <c r="I97">
        <v>15358</v>
      </c>
    </row>
    <row r="98" spans="1:9" x14ac:dyDescent="0.25">
      <c r="A98" s="5" t="s">
        <v>600</v>
      </c>
      <c r="B98" s="278">
        <f>VLOOKUP(A98,FMod!B:E,4,0)</f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25">
      <c r="A99" s="5" t="s">
        <v>606</v>
      </c>
      <c r="B99" s="278">
        <f>VLOOKUP(A99,FMod!B:E,4,0)</f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25">
      <c r="A100" s="5" t="s">
        <v>609</v>
      </c>
      <c r="B100" s="278">
        <f>VLOOKUP(A100,FMod!B:E,4,0)</f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25">
      <c r="A101" s="5" t="s">
        <v>612</v>
      </c>
      <c r="B101" s="278">
        <f>VLOOKUP(A101,FMod!B:E,4,0)</f>
        <v>5</v>
      </c>
      <c r="C101">
        <v>5</v>
      </c>
      <c r="D101">
        <v>5</v>
      </c>
      <c r="E101">
        <v>5</v>
      </c>
      <c r="F101">
        <v>5</v>
      </c>
      <c r="G101">
        <v>5</v>
      </c>
      <c r="H101">
        <v>5</v>
      </c>
      <c r="I101">
        <v>5</v>
      </c>
    </row>
    <row r="102" spans="1:9" x14ac:dyDescent="0.25">
      <c r="A102" s="5" t="s">
        <v>615</v>
      </c>
      <c r="B102" s="278">
        <f>VLOOKUP(A102,FMod!B:E,4,0)</f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25">
      <c r="A103" s="43" t="s">
        <v>709</v>
      </c>
      <c r="B103" s="278">
        <f>VLOOKUP(A103,FMod!B:E,4,0)</f>
        <v>7031487</v>
      </c>
      <c r="C103">
        <v>7031487</v>
      </c>
      <c r="D103">
        <v>7031487</v>
      </c>
      <c r="E103">
        <v>7031487</v>
      </c>
      <c r="F103">
        <v>7031487</v>
      </c>
      <c r="G103">
        <v>7031487</v>
      </c>
      <c r="H103">
        <v>7031487</v>
      </c>
      <c r="I103">
        <v>7031487</v>
      </c>
    </row>
    <row r="104" spans="1:9" x14ac:dyDescent="0.25">
      <c r="A104" s="43" t="s">
        <v>713</v>
      </c>
      <c r="B104" s="278">
        <f>VLOOKUP(A104,FMod!B:E,4,0)</f>
        <v>19300945</v>
      </c>
      <c r="C104">
        <v>19300945</v>
      </c>
      <c r="D104">
        <v>19300945</v>
      </c>
      <c r="E104">
        <v>19300945</v>
      </c>
      <c r="F104">
        <v>19300945</v>
      </c>
      <c r="G104">
        <v>19300945</v>
      </c>
      <c r="H104">
        <v>19300945</v>
      </c>
      <c r="I104">
        <v>19300945</v>
      </c>
    </row>
    <row r="105" spans="1:9" x14ac:dyDescent="0.25">
      <c r="A105" s="43" t="s">
        <v>716</v>
      </c>
      <c r="B105" s="278">
        <f>VLOOKUP(A105,FMod!B:E,4,0)</f>
        <v>18777879</v>
      </c>
      <c r="C105">
        <v>18777879</v>
      </c>
      <c r="D105">
        <v>18777879</v>
      </c>
      <c r="E105">
        <v>18777879</v>
      </c>
      <c r="F105">
        <v>18777879</v>
      </c>
      <c r="G105">
        <v>18777879</v>
      </c>
      <c r="H105">
        <v>18777879</v>
      </c>
      <c r="I105">
        <v>18777879</v>
      </c>
    </row>
    <row r="106" spans="1:9" x14ac:dyDescent="0.25">
      <c r="A106" s="43" t="s">
        <v>722</v>
      </c>
      <c r="B106" s="278">
        <f>VLOOKUP(A106,FMod!B:E,4,0)</f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25">
      <c r="A107" s="43" t="s">
        <v>725</v>
      </c>
      <c r="B107" s="278">
        <f>VLOOKUP(A107,FMod!B:E,4,0)</f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25">
      <c r="A108" s="43" t="s">
        <v>728</v>
      </c>
      <c r="B108" s="278">
        <f>VLOOKUP(A108,FMod!B:E,4,0)</f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25">
      <c r="A109" s="43" t="s">
        <v>731</v>
      </c>
      <c r="B109" s="278">
        <f>VLOOKUP(A109,FMod!B:E,4,0)</f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25">
      <c r="A110" s="43" t="s">
        <v>735</v>
      </c>
      <c r="B110" s="278">
        <f>VLOOKUP(A110,FMod!B:E,4,0)</f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25">
      <c r="A111" s="43" t="s">
        <v>739</v>
      </c>
      <c r="B111" s="278">
        <f>VLOOKUP(A111,FMod!B:E,4,0)</f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25">
      <c r="A112" s="43" t="s">
        <v>743</v>
      </c>
      <c r="B112" s="278">
        <f>VLOOKUP(A112,FMod!B:E,4,0)</f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25">
      <c r="A113" s="43" t="s">
        <v>747</v>
      </c>
      <c r="B113" s="278">
        <f>VLOOKUP(A113,FMod!B:E,4,0)</f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25">
      <c r="A114" s="43" t="s">
        <v>753</v>
      </c>
      <c r="B114" s="278">
        <f>VLOOKUP(A114,FMod!B:E,4,0)</f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25">
      <c r="A115" s="43" t="s">
        <v>756</v>
      </c>
      <c r="B115" s="278">
        <f>VLOOKUP(A115,FMod!B:E,4,0)</f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25">
      <c r="A116" s="43" t="s">
        <v>759</v>
      </c>
      <c r="B116" s="278">
        <f>VLOOKUP(A116,FMod!B:E,4,0)</f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25">
      <c r="A117" s="43" t="s">
        <v>762</v>
      </c>
      <c r="B117" s="278">
        <f>VLOOKUP(A117,FMod!B:E,4,0)</f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25">
      <c r="A118" s="43" t="s">
        <v>854</v>
      </c>
      <c r="B118" s="278">
        <f>VLOOKUP(A118,FMod!B:E,4,0)</f>
        <v>-7636995</v>
      </c>
      <c r="C118">
        <v>-7636995</v>
      </c>
      <c r="D118">
        <v>-7636995</v>
      </c>
      <c r="E118">
        <v>-7636995</v>
      </c>
      <c r="F118">
        <v>-7636995</v>
      </c>
      <c r="G118">
        <v>-7636995</v>
      </c>
      <c r="H118">
        <v>-7636995</v>
      </c>
      <c r="I118">
        <v>-7636995</v>
      </c>
    </row>
    <row r="119" spans="1:9" x14ac:dyDescent="0.25">
      <c r="A119" s="43" t="s">
        <v>857</v>
      </c>
      <c r="B119" s="278">
        <f>VLOOKUP(A119,FMod!B:E,4,0)</f>
        <v>-62051880</v>
      </c>
      <c r="C119">
        <v>-62051880</v>
      </c>
      <c r="D119">
        <v>-62051880</v>
      </c>
      <c r="E119">
        <v>-62051880</v>
      </c>
      <c r="F119">
        <v>-62051880</v>
      </c>
      <c r="G119">
        <v>-62051880</v>
      </c>
      <c r="H119">
        <v>-62051880</v>
      </c>
      <c r="I119">
        <v>-62051880</v>
      </c>
    </row>
    <row r="120" spans="1:9" x14ac:dyDescent="0.25">
      <c r="A120" s="43" t="s">
        <v>860</v>
      </c>
      <c r="B120" s="278">
        <f>VLOOKUP(A120,FMod!B:E,4,0)</f>
        <v>-4146482</v>
      </c>
      <c r="C120">
        <v>-4146482</v>
      </c>
      <c r="D120">
        <v>-4146482</v>
      </c>
      <c r="E120">
        <v>-4146482</v>
      </c>
      <c r="F120">
        <v>-4146482</v>
      </c>
      <c r="G120">
        <v>-4146482</v>
      </c>
      <c r="H120">
        <v>-4146482</v>
      </c>
      <c r="I120">
        <v>-4146482</v>
      </c>
    </row>
    <row r="121" spans="1:9" x14ac:dyDescent="0.25">
      <c r="A121" s="43" t="s">
        <v>877</v>
      </c>
      <c r="B121" s="278">
        <f>VLOOKUP(A121,FMod!B:E,4,0)</f>
        <v>-44468756</v>
      </c>
      <c r="C121">
        <v>-44468756</v>
      </c>
      <c r="D121">
        <v>-44468756</v>
      </c>
      <c r="E121">
        <v>-44468756</v>
      </c>
      <c r="F121">
        <v>-44468756</v>
      </c>
      <c r="G121">
        <v>-44468756</v>
      </c>
      <c r="H121">
        <v>-44468756</v>
      </c>
      <c r="I121">
        <v>-44468756</v>
      </c>
    </row>
    <row r="122" spans="1:9" x14ac:dyDescent="0.25">
      <c r="A122" s="43" t="s">
        <v>883</v>
      </c>
      <c r="B122" s="278">
        <f>VLOOKUP(A122,FMod!B:E,4,0)</f>
        <v>-4026422</v>
      </c>
      <c r="C122">
        <v>-4026422</v>
      </c>
      <c r="D122">
        <v>-4026422</v>
      </c>
      <c r="E122">
        <v>-4026422</v>
      </c>
      <c r="F122">
        <v>-4026422</v>
      </c>
      <c r="G122">
        <v>-4026422</v>
      </c>
      <c r="H122">
        <v>-4026422</v>
      </c>
      <c r="I122">
        <v>-4026422</v>
      </c>
    </row>
    <row r="123" spans="1:9" x14ac:dyDescent="0.25">
      <c r="A123" s="43" t="s">
        <v>886</v>
      </c>
      <c r="B123" s="278">
        <f>VLOOKUP(A123,FMod!B:E,4,0)</f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25">
      <c r="A124" s="43" t="s">
        <v>892</v>
      </c>
      <c r="B124" s="278">
        <f>VLOOKUP(A124,FMod!B:E,4,0)</f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25">
      <c r="A125" s="43" t="s">
        <v>895</v>
      </c>
      <c r="B125" s="278">
        <f>VLOOKUP(A125,FMod!B:E,4,0)</f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25">
      <c r="A126" s="43" t="s">
        <v>916</v>
      </c>
      <c r="B126" s="278">
        <f>VLOOKUP(A126,FMod!B:E,4,0)</f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25">
      <c r="A127" s="43" t="s">
        <v>919</v>
      </c>
      <c r="B127" s="278">
        <f>VLOOKUP(A127,FMod!B:E,4,0)</f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25">
      <c r="A128" s="43" t="s">
        <v>922</v>
      </c>
      <c r="B128" s="278">
        <f>VLOOKUP(A128,FMod!B:E,4,0)</f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25">
      <c r="A129" s="43" t="s">
        <v>925</v>
      </c>
      <c r="B129" s="278">
        <f>VLOOKUP(A129,FMod!B:E,4,0)</f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25">
      <c r="A130" s="43" t="s">
        <v>928</v>
      </c>
      <c r="B130" s="278">
        <f>VLOOKUP(A130,FMod!B:E,4,0)</f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25">
      <c r="A131" s="43" t="s">
        <v>931</v>
      </c>
      <c r="B131" s="278">
        <f>VLOOKUP(A131,FMod!B:E,4,0)</f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25">
      <c r="A132" s="43" t="s">
        <v>934</v>
      </c>
      <c r="B132" s="278">
        <f>VLOOKUP(A132,FMod!B:E,4,0)</f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25">
      <c r="A133" s="43" t="s">
        <v>937</v>
      </c>
      <c r="B133" s="278">
        <f>VLOOKUP(A133,FMod!B:E,4,0)</f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25">
      <c r="A134" s="43" t="s">
        <v>943</v>
      </c>
      <c r="B134" s="278">
        <f>VLOOKUP(A134,FMod!B:E,4,0)</f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25">
      <c r="A135" s="43" t="s">
        <v>946</v>
      </c>
      <c r="B135" s="278">
        <f>VLOOKUP(A135,FMod!B:E,4,0)</f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25">
      <c r="A136" s="43" t="s">
        <v>949</v>
      </c>
      <c r="B136" s="278">
        <f>VLOOKUP(A136,FMod!B:E,4,0)</f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25">
      <c r="A137" s="43" t="s">
        <v>952</v>
      </c>
      <c r="B137" s="278">
        <f>VLOOKUP(A137,FMod!B:E,4,0)</f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25">
      <c r="A138" s="43" t="s">
        <v>962</v>
      </c>
      <c r="B138" s="278">
        <f>VLOOKUP(A138,FMod!B:E,4,0)</f>
        <v>7368244</v>
      </c>
      <c r="C138">
        <v>7368244</v>
      </c>
      <c r="D138">
        <v>7368244</v>
      </c>
      <c r="E138">
        <v>7368244</v>
      </c>
      <c r="F138">
        <v>7368244</v>
      </c>
      <c r="G138">
        <v>7368244</v>
      </c>
      <c r="H138">
        <v>7368244</v>
      </c>
      <c r="I138">
        <v>7368244</v>
      </c>
    </row>
    <row r="139" spans="1:9" x14ac:dyDescent="0.25">
      <c r="A139" s="54" t="s">
        <v>969</v>
      </c>
      <c r="B139" s="278">
        <f>VLOOKUP(A139,FMod!B:E,4,0)</f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25">
      <c r="A140" s="43" t="s">
        <v>1005</v>
      </c>
      <c r="B140" s="278">
        <f>VLOOKUP(A140,FMod!B:E,4,0)</f>
        <v>-18119439</v>
      </c>
      <c r="C140">
        <v>-18119439</v>
      </c>
      <c r="D140">
        <v>-18119439</v>
      </c>
      <c r="E140">
        <v>-18119439</v>
      </c>
      <c r="F140">
        <v>-18119439</v>
      </c>
      <c r="G140">
        <v>-18119439</v>
      </c>
      <c r="H140">
        <v>-18119439</v>
      </c>
      <c r="I140">
        <v>-18119439</v>
      </c>
    </row>
    <row r="141" spans="1:9" x14ac:dyDescent="0.25">
      <c r="A141" s="43" t="s">
        <v>1008</v>
      </c>
      <c r="B141" s="278">
        <f>VLOOKUP(A141,FMod!B:E,4,0)</f>
        <v>36265580.72479824</v>
      </c>
      <c r="C141">
        <v>36265580.72479824</v>
      </c>
      <c r="D141">
        <v>36265580.72479824</v>
      </c>
      <c r="E141">
        <v>36265580.72479824</v>
      </c>
      <c r="F141">
        <v>36265580.72479824</v>
      </c>
      <c r="G141">
        <v>36265580.72479824</v>
      </c>
      <c r="H141">
        <v>36265580.72479824</v>
      </c>
      <c r="I141">
        <v>36265580.72479824</v>
      </c>
    </row>
    <row r="142" spans="1:9" x14ac:dyDescent="0.25">
      <c r="A142" s="43" t="s">
        <v>1011</v>
      </c>
      <c r="B142" s="278">
        <f>VLOOKUP(A142,FMod!B:E,4,0)</f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25">
      <c r="A143" s="43" t="s">
        <v>1014</v>
      </c>
      <c r="B143" s="278">
        <f>VLOOKUP(A143,FMod!B:E,4,0)</f>
        <v>27692814</v>
      </c>
      <c r="C143">
        <v>27692814</v>
      </c>
      <c r="D143">
        <v>27692814</v>
      </c>
      <c r="E143">
        <v>27692814</v>
      </c>
      <c r="F143">
        <v>27692814</v>
      </c>
      <c r="G143">
        <v>27692814</v>
      </c>
      <c r="H143">
        <v>27692814</v>
      </c>
      <c r="I143">
        <v>27692814</v>
      </c>
    </row>
    <row r="144" spans="1:9" x14ac:dyDescent="0.25">
      <c r="A144" s="43" t="s">
        <v>1108</v>
      </c>
      <c r="B144" s="278">
        <f>VLOOKUP(A144,FMod!B:E,4,0)</f>
        <v>1714960</v>
      </c>
      <c r="C144">
        <v>1714960</v>
      </c>
      <c r="D144">
        <v>1714960</v>
      </c>
      <c r="E144">
        <v>1714960</v>
      </c>
      <c r="F144">
        <v>1714960</v>
      </c>
      <c r="G144">
        <v>1714960</v>
      </c>
      <c r="H144">
        <v>1714960</v>
      </c>
      <c r="I144">
        <v>1714960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outlinePr summaryBelow="0"/>
    <pageSetUpPr fitToPage="1"/>
  </sheetPr>
  <dimension ref="A1:I406"/>
  <sheetViews>
    <sheetView topLeftCell="B1" zoomScaleNormal="100" workbookViewId="0">
      <pane ySplit="1" topLeftCell="A11" activePane="bottomLeft" state="frozen"/>
      <selection activeCell="F25" sqref="F25"/>
      <selection pane="bottomLeft" activeCell="C102" sqref="C102:C105"/>
    </sheetView>
  </sheetViews>
  <sheetFormatPr defaultRowHeight="15" outlineLevelRow="2" x14ac:dyDescent="0.25"/>
  <cols>
    <col min="1" max="1" width="10.7109375" style="8" customWidth="1"/>
    <col min="2" max="2" width="18.42578125" style="8" bestFit="1" customWidth="1"/>
    <col min="3" max="3" width="28" style="8" customWidth="1"/>
    <col min="4" max="4" width="34" style="8" customWidth="1"/>
    <col min="5" max="5" width="9" style="8" customWidth="1"/>
    <col min="6" max="6" width="103" style="8" customWidth="1"/>
    <col min="7" max="7" width="8.5703125" style="8" customWidth="1"/>
    <col min="8" max="8" width="27.85546875" style="9" customWidth="1"/>
  </cols>
  <sheetData>
    <row r="1" spans="1:9" s="4" customFormat="1" ht="12.75" x14ac:dyDescent="0.2">
      <c r="A1" s="1" t="s">
        <v>2850</v>
      </c>
      <c r="B1" s="2" t="s">
        <v>2845</v>
      </c>
      <c r="C1" s="2" t="s">
        <v>2846</v>
      </c>
      <c r="D1" s="1" t="s">
        <v>2847</v>
      </c>
      <c r="E1" s="2" t="s">
        <v>2848</v>
      </c>
      <c r="F1" s="1" t="s">
        <v>2849</v>
      </c>
      <c r="G1" s="1" t="s">
        <v>0</v>
      </c>
      <c r="H1" s="3" t="s">
        <v>2851</v>
      </c>
      <c r="I1" s="4" t="s">
        <v>2885</v>
      </c>
    </row>
    <row r="2" spans="1:9" x14ac:dyDescent="0.25">
      <c r="A2" s="5" t="s">
        <v>2</v>
      </c>
      <c r="B2" s="5" t="s">
        <v>2</v>
      </c>
      <c r="C2" s="5" t="s">
        <v>3</v>
      </c>
      <c r="D2" s="6" t="s">
        <v>4</v>
      </c>
      <c r="E2" s="7" t="s">
        <v>5</v>
      </c>
      <c r="F2" s="6" t="s">
        <v>6</v>
      </c>
      <c r="G2" s="6"/>
      <c r="I2">
        <f>VLOOKUP(C2,FMod!B:F,5,0)</f>
        <v>0</v>
      </c>
    </row>
    <row r="3" spans="1:9" x14ac:dyDescent="0.25">
      <c r="A3" s="5" t="s">
        <v>7</v>
      </c>
      <c r="B3" s="5" t="s">
        <v>7</v>
      </c>
      <c r="C3" s="7" t="s">
        <v>8</v>
      </c>
      <c r="D3" s="10" t="s">
        <v>9</v>
      </c>
      <c r="E3" s="7" t="s">
        <v>5</v>
      </c>
      <c r="F3" s="6" t="s">
        <v>6</v>
      </c>
      <c r="G3" s="6"/>
      <c r="I3">
        <f>VLOOKUP(C3,FMod!B:F,5,0)</f>
        <v>0</v>
      </c>
    </row>
    <row r="4" spans="1:9" s="13" customFormat="1" x14ac:dyDescent="0.25">
      <c r="A4" s="5" t="s">
        <v>10</v>
      </c>
      <c r="B4" s="5" t="s">
        <v>10</v>
      </c>
      <c r="C4" s="7" t="s">
        <v>11</v>
      </c>
      <c r="D4" s="11" t="s">
        <v>12</v>
      </c>
      <c r="E4" s="7" t="s">
        <v>5</v>
      </c>
      <c r="F4" s="6" t="s">
        <v>6</v>
      </c>
      <c r="G4" s="6"/>
      <c r="H4" s="12"/>
      <c r="I4">
        <f>VLOOKUP(C4,FMod!B:F,5,0)</f>
        <v>0</v>
      </c>
    </row>
    <row r="5" spans="1:9" s="13" customFormat="1" x14ac:dyDescent="0.25">
      <c r="A5" s="5"/>
      <c r="B5" s="5" t="s">
        <v>13</v>
      </c>
      <c r="C5" s="7" t="s">
        <v>14</v>
      </c>
      <c r="D5" s="11" t="s">
        <v>15</v>
      </c>
      <c r="E5" s="14" t="s">
        <v>16</v>
      </c>
      <c r="F5" s="15" t="s">
        <v>17</v>
      </c>
      <c r="G5" s="15">
        <v>1</v>
      </c>
      <c r="H5" s="12" t="s">
        <v>18</v>
      </c>
      <c r="I5">
        <f>VLOOKUP(C5,FMod!B:F,5,0)</f>
        <v>0</v>
      </c>
    </row>
    <row r="6" spans="1:9" s="13" customFormat="1" x14ac:dyDescent="0.25">
      <c r="A6" s="5"/>
      <c r="B6" s="5" t="s">
        <v>19</v>
      </c>
      <c r="C6" s="7" t="s">
        <v>20</v>
      </c>
      <c r="D6" s="11" t="s">
        <v>21</v>
      </c>
      <c r="E6" s="14" t="s">
        <v>16</v>
      </c>
      <c r="F6" s="15" t="s">
        <v>22</v>
      </c>
      <c r="G6" s="15">
        <v>1</v>
      </c>
      <c r="H6" s="12" t="s">
        <v>18</v>
      </c>
      <c r="I6">
        <f>VLOOKUP(C6,FMod!B:F,5,0)</f>
        <v>0</v>
      </c>
    </row>
    <row r="7" spans="1:9" s="13" customFormat="1" x14ac:dyDescent="0.25">
      <c r="A7" s="5"/>
      <c r="B7" s="5" t="s">
        <v>23</v>
      </c>
      <c r="C7" s="7" t="s">
        <v>24</v>
      </c>
      <c r="D7" s="11" t="s">
        <v>25</v>
      </c>
      <c r="E7" s="17" t="s">
        <v>26</v>
      </c>
      <c r="F7" s="18" t="s">
        <v>2861</v>
      </c>
      <c r="G7" s="18">
        <f>G5</f>
        <v>1</v>
      </c>
      <c r="H7" s="12"/>
      <c r="I7">
        <f>VLOOKUP(C7,FMod!B:F,5,0)</f>
        <v>0</v>
      </c>
    </row>
    <row r="8" spans="1:9" s="13" customFormat="1" x14ac:dyDescent="0.25">
      <c r="A8" s="5"/>
      <c r="B8" s="5" t="s">
        <v>27</v>
      </c>
      <c r="C8" s="7" t="s">
        <v>28</v>
      </c>
      <c r="D8" s="11" t="s">
        <v>29</v>
      </c>
      <c r="E8" s="17" t="s">
        <v>26</v>
      </c>
      <c r="F8" s="18" t="s">
        <v>2861</v>
      </c>
      <c r="G8" s="18">
        <f>G6</f>
        <v>1</v>
      </c>
      <c r="H8" s="12"/>
      <c r="I8">
        <f>VLOOKUP(C8,FMod!B:F,5,0)</f>
        <v>0</v>
      </c>
    </row>
    <row r="9" spans="1:9" s="13" customFormat="1" x14ac:dyDescent="0.25">
      <c r="A9" s="5" t="s">
        <v>30</v>
      </c>
      <c r="B9" s="5" t="s">
        <v>30</v>
      </c>
      <c r="C9" s="7" t="s">
        <v>31</v>
      </c>
      <c r="D9" s="11" t="s">
        <v>32</v>
      </c>
      <c r="E9" s="7" t="s">
        <v>5</v>
      </c>
      <c r="F9" s="6" t="s">
        <v>6</v>
      </c>
      <c r="G9" s="6"/>
      <c r="H9" s="12"/>
      <c r="I9">
        <f>VLOOKUP(C9,FMod!B:F,5,0)</f>
        <v>0</v>
      </c>
    </row>
    <row r="10" spans="1:9" s="13" customFormat="1" x14ac:dyDescent="0.25">
      <c r="A10" s="5"/>
      <c r="B10" s="5" t="s">
        <v>33</v>
      </c>
      <c r="C10" s="7" t="s">
        <v>34</v>
      </c>
      <c r="D10" s="11" t="s">
        <v>35</v>
      </c>
      <c r="E10" s="14" t="s">
        <v>16</v>
      </c>
      <c r="F10" s="15" t="s">
        <v>36</v>
      </c>
      <c r="G10" s="15">
        <v>1</v>
      </c>
      <c r="H10" s="12" t="s">
        <v>18</v>
      </c>
      <c r="I10">
        <f>VLOOKUP(C10,FMod!B:F,5,0)</f>
        <v>0</v>
      </c>
    </row>
    <row r="11" spans="1:9" s="13" customFormat="1" x14ac:dyDescent="0.25">
      <c r="A11" s="5"/>
      <c r="B11" s="5" t="s">
        <v>37</v>
      </c>
      <c r="C11" s="7" t="s">
        <v>38</v>
      </c>
      <c r="D11" s="11" t="s">
        <v>39</v>
      </c>
      <c r="E11" s="14" t="s">
        <v>16</v>
      </c>
      <c r="F11" s="15" t="s">
        <v>40</v>
      </c>
      <c r="G11" s="15">
        <v>1</v>
      </c>
      <c r="H11" s="12" t="s">
        <v>18</v>
      </c>
      <c r="I11">
        <f>VLOOKUP(C11,FMod!B:F,5,0)</f>
        <v>0</v>
      </c>
    </row>
    <row r="12" spans="1:9" s="13" customFormat="1" x14ac:dyDescent="0.25">
      <c r="A12" s="5"/>
      <c r="B12" s="5" t="s">
        <v>41</v>
      </c>
      <c r="C12" s="7" t="s">
        <v>42</v>
      </c>
      <c r="D12" s="11" t="s">
        <v>43</v>
      </c>
      <c r="E12" s="17" t="s">
        <v>26</v>
      </c>
      <c r="F12" s="18" t="s">
        <v>2861</v>
      </c>
      <c r="G12" s="18">
        <f>G10</f>
        <v>1</v>
      </c>
      <c r="H12" s="12"/>
      <c r="I12">
        <f>VLOOKUP(C12,FMod!B:F,5,0)</f>
        <v>0</v>
      </c>
    </row>
    <row r="13" spans="1:9" s="13" customFormat="1" x14ac:dyDescent="0.25">
      <c r="A13" s="5"/>
      <c r="B13" s="5" t="s">
        <v>44</v>
      </c>
      <c r="C13" s="7" t="s">
        <v>45</v>
      </c>
      <c r="D13" s="11" t="s">
        <v>46</v>
      </c>
      <c r="E13" s="17" t="s">
        <v>26</v>
      </c>
      <c r="F13" s="18" t="s">
        <v>2861</v>
      </c>
      <c r="G13" s="18">
        <f>G12</f>
        <v>1</v>
      </c>
      <c r="H13" s="12"/>
      <c r="I13">
        <f>VLOOKUP(C13,FMod!B:F,5,0)</f>
        <v>0</v>
      </c>
    </row>
    <row r="14" spans="1:9" s="13" customFormat="1" x14ac:dyDescent="0.25">
      <c r="A14" s="5" t="s">
        <v>47</v>
      </c>
      <c r="B14" s="5" t="s">
        <v>47</v>
      </c>
      <c r="C14" s="7" t="s">
        <v>48</v>
      </c>
      <c r="D14" s="11" t="s">
        <v>49</v>
      </c>
      <c r="E14" s="7" t="s">
        <v>5</v>
      </c>
      <c r="F14" s="6" t="s">
        <v>6</v>
      </c>
      <c r="G14" s="6"/>
      <c r="H14" s="12"/>
      <c r="I14">
        <f>VLOOKUP(C14,FMod!B:F,5,0)</f>
        <v>0</v>
      </c>
    </row>
    <row r="15" spans="1:9" s="13" customFormat="1" x14ac:dyDescent="0.25">
      <c r="A15" s="5"/>
      <c r="B15" s="5" t="s">
        <v>50</v>
      </c>
      <c r="C15" s="7" t="s">
        <v>51</v>
      </c>
      <c r="D15" s="11" t="s">
        <v>52</v>
      </c>
      <c r="E15" s="14" t="s">
        <v>16</v>
      </c>
      <c r="F15" s="15" t="s">
        <v>53</v>
      </c>
      <c r="G15" s="15">
        <v>1</v>
      </c>
      <c r="H15" s="12" t="s">
        <v>18</v>
      </c>
      <c r="I15">
        <f>VLOOKUP(C15,FMod!B:F,5,0)</f>
        <v>0</v>
      </c>
    </row>
    <row r="16" spans="1:9" s="13" customFormat="1" x14ac:dyDescent="0.25">
      <c r="A16" s="5"/>
      <c r="B16" s="5" t="s">
        <v>54</v>
      </c>
      <c r="C16" s="7" t="s">
        <v>55</v>
      </c>
      <c r="D16" s="11" t="s">
        <v>56</v>
      </c>
      <c r="E16" s="14" t="s">
        <v>16</v>
      </c>
      <c r="F16" s="15" t="s">
        <v>57</v>
      </c>
      <c r="G16" s="15">
        <v>1</v>
      </c>
      <c r="H16" s="12" t="s">
        <v>18</v>
      </c>
      <c r="I16">
        <f>VLOOKUP(C16,FMod!B:F,5,0)</f>
        <v>0</v>
      </c>
    </row>
    <row r="17" spans="1:9" s="13" customFormat="1" x14ac:dyDescent="0.25">
      <c r="A17" s="5"/>
      <c r="B17" s="5" t="s">
        <v>58</v>
      </c>
      <c r="C17" s="7" t="s">
        <v>59</v>
      </c>
      <c r="D17" s="11" t="s">
        <v>60</v>
      </c>
      <c r="E17" s="17" t="s">
        <v>26</v>
      </c>
      <c r="F17" s="18" t="s">
        <v>2861</v>
      </c>
      <c r="G17" s="18">
        <f>G15</f>
        <v>1</v>
      </c>
      <c r="H17" s="12"/>
      <c r="I17">
        <f>VLOOKUP(C17,FMod!B:F,5,0)</f>
        <v>0</v>
      </c>
    </row>
    <row r="18" spans="1:9" s="13" customFormat="1" x14ac:dyDescent="0.25">
      <c r="A18" s="5"/>
      <c r="B18" s="5" t="s">
        <v>61</v>
      </c>
      <c r="C18" s="7" t="s">
        <v>62</v>
      </c>
      <c r="D18" s="11" t="s">
        <v>63</v>
      </c>
      <c r="E18" s="17" t="s">
        <v>26</v>
      </c>
      <c r="F18" s="18" t="s">
        <v>2861</v>
      </c>
      <c r="G18" s="18">
        <f>G16</f>
        <v>1</v>
      </c>
      <c r="H18" s="12"/>
      <c r="I18">
        <f>VLOOKUP(C18,FMod!B:F,5,0)</f>
        <v>0</v>
      </c>
    </row>
    <row r="19" spans="1:9" x14ac:dyDescent="0.25">
      <c r="A19" s="5" t="s">
        <v>64</v>
      </c>
      <c r="B19" s="5" t="s">
        <v>64</v>
      </c>
      <c r="C19" s="5" t="s">
        <v>65</v>
      </c>
      <c r="D19" s="11" t="s">
        <v>66</v>
      </c>
      <c r="E19" s="7" t="s">
        <v>5</v>
      </c>
      <c r="F19" s="6" t="s">
        <v>6</v>
      </c>
      <c r="G19" s="6"/>
      <c r="I19">
        <f>VLOOKUP(C19,FMod!B:F,5,0)</f>
        <v>0</v>
      </c>
    </row>
    <row r="20" spans="1:9" x14ac:dyDescent="0.25">
      <c r="A20" s="5"/>
      <c r="B20" s="5" t="s">
        <v>67</v>
      </c>
      <c r="C20" s="5" t="s">
        <v>68</v>
      </c>
      <c r="D20" s="11" t="s">
        <v>69</v>
      </c>
      <c r="E20" s="14" t="s">
        <v>16</v>
      </c>
      <c r="F20" s="15" t="s">
        <v>70</v>
      </c>
      <c r="G20" s="15">
        <v>2</v>
      </c>
      <c r="H20" s="12" t="s">
        <v>18</v>
      </c>
      <c r="I20">
        <f>VLOOKUP(C20,FMod!B:F,5,0)</f>
        <v>0.2</v>
      </c>
    </row>
    <row r="21" spans="1:9" x14ac:dyDescent="0.25">
      <c r="A21" s="5"/>
      <c r="B21" s="5" t="s">
        <v>71</v>
      </c>
      <c r="C21" s="5" t="s">
        <v>72</v>
      </c>
      <c r="D21" s="11" t="s">
        <v>73</v>
      </c>
      <c r="E21" s="14" t="s">
        <v>16</v>
      </c>
      <c r="F21" s="15" t="s">
        <v>74</v>
      </c>
      <c r="G21" s="15">
        <v>2</v>
      </c>
      <c r="H21" s="12" t="s">
        <v>18</v>
      </c>
      <c r="I21">
        <f>VLOOKUP(C21,FMod!B:F,5,0)</f>
        <v>0.2</v>
      </c>
    </row>
    <row r="22" spans="1:9" x14ac:dyDescent="0.25">
      <c r="A22" s="5"/>
      <c r="B22" s="5" t="s">
        <v>75</v>
      </c>
      <c r="C22" s="5" t="s">
        <v>76</v>
      </c>
      <c r="D22" s="11" t="s">
        <v>77</v>
      </c>
      <c r="E22" s="17" t="s">
        <v>26</v>
      </c>
      <c r="F22" s="18" t="s">
        <v>2861</v>
      </c>
      <c r="G22" s="18">
        <f>G20</f>
        <v>2</v>
      </c>
      <c r="I22">
        <f>VLOOKUP(C22,FMod!B:F,5,0)</f>
        <v>0.2</v>
      </c>
    </row>
    <row r="23" spans="1:9" x14ac:dyDescent="0.25">
      <c r="A23" s="5"/>
      <c r="B23" s="5" t="s">
        <v>78</v>
      </c>
      <c r="C23" s="5" t="s">
        <v>79</v>
      </c>
      <c r="D23" s="11" t="s">
        <v>80</v>
      </c>
      <c r="E23" s="17" t="s">
        <v>26</v>
      </c>
      <c r="F23" s="18" t="s">
        <v>2861</v>
      </c>
      <c r="G23" s="18">
        <f>G21</f>
        <v>2</v>
      </c>
      <c r="I23">
        <f>VLOOKUP(C23,FMod!B:F,5,0)</f>
        <v>0.2</v>
      </c>
    </row>
    <row r="24" spans="1:9" x14ac:dyDescent="0.25">
      <c r="A24" s="5"/>
      <c r="B24" s="5" t="s">
        <v>81</v>
      </c>
      <c r="C24" s="5" t="s">
        <v>82</v>
      </c>
      <c r="D24" s="11" t="s">
        <v>83</v>
      </c>
      <c r="E24" s="14" t="s">
        <v>16</v>
      </c>
      <c r="F24" s="15" t="s">
        <v>84</v>
      </c>
      <c r="G24" s="15">
        <v>0</v>
      </c>
      <c r="H24" s="12" t="s">
        <v>18</v>
      </c>
      <c r="I24">
        <f>VLOOKUP(C24,FMod!B:F,5,0)</f>
        <v>0</v>
      </c>
    </row>
    <row r="25" spans="1:9" x14ac:dyDescent="0.25">
      <c r="A25" s="5" t="s">
        <v>86</v>
      </c>
      <c r="B25" s="5" t="s">
        <v>86</v>
      </c>
      <c r="C25" s="5" t="s">
        <v>87</v>
      </c>
      <c r="D25" s="11" t="s">
        <v>88</v>
      </c>
      <c r="E25" s="7" t="s">
        <v>5</v>
      </c>
      <c r="F25" s="6" t="s">
        <v>6</v>
      </c>
      <c r="G25" s="6"/>
      <c r="I25">
        <f>VLOOKUP(C25,FMod!B:F,5,0)</f>
        <v>0</v>
      </c>
    </row>
    <row r="26" spans="1:9" x14ac:dyDescent="0.25">
      <c r="A26" s="5" t="s">
        <v>89</v>
      </c>
      <c r="B26" s="5"/>
      <c r="C26" s="5" t="s">
        <v>90</v>
      </c>
      <c r="D26" s="11" t="s">
        <v>91</v>
      </c>
      <c r="E26" s="7" t="s">
        <v>5</v>
      </c>
      <c r="F26" s="6" t="s">
        <v>92</v>
      </c>
      <c r="G26" s="6"/>
    </row>
    <row r="27" spans="1:9" x14ac:dyDescent="0.25">
      <c r="A27" s="5" t="s">
        <v>93</v>
      </c>
      <c r="B27" s="5"/>
      <c r="C27" s="5" t="s">
        <v>94</v>
      </c>
      <c r="D27" s="11" t="s">
        <v>95</v>
      </c>
      <c r="E27" s="7" t="s">
        <v>5</v>
      </c>
      <c r="F27" s="6" t="s">
        <v>96</v>
      </c>
      <c r="G27" s="6"/>
    </row>
    <row r="28" spans="1:9" x14ac:dyDescent="0.25">
      <c r="A28" s="5" t="s">
        <v>97</v>
      </c>
      <c r="B28" s="5"/>
      <c r="C28" s="5" t="s">
        <v>98</v>
      </c>
      <c r="D28" s="11" t="s">
        <v>99</v>
      </c>
      <c r="E28" s="7" t="s">
        <v>5</v>
      </c>
      <c r="F28" s="6" t="s">
        <v>100</v>
      </c>
      <c r="G28" s="6"/>
    </row>
    <row r="29" spans="1:9" x14ac:dyDescent="0.25">
      <c r="A29" s="5" t="s">
        <v>101</v>
      </c>
      <c r="B29" s="5"/>
      <c r="C29" s="5" t="s">
        <v>102</v>
      </c>
      <c r="D29" s="11" t="s">
        <v>103</v>
      </c>
      <c r="E29" s="7" t="s">
        <v>5</v>
      </c>
      <c r="F29" s="6" t="s">
        <v>104</v>
      </c>
      <c r="G29" s="6"/>
    </row>
    <row r="30" spans="1:9" x14ac:dyDescent="0.25">
      <c r="A30" s="5" t="s">
        <v>105</v>
      </c>
      <c r="B30" s="5" t="s">
        <v>105</v>
      </c>
      <c r="C30" s="5" t="s">
        <v>106</v>
      </c>
      <c r="D30" s="11" t="s">
        <v>107</v>
      </c>
      <c r="E30" s="7" t="s">
        <v>5</v>
      </c>
      <c r="F30" s="6" t="s">
        <v>6</v>
      </c>
      <c r="G30" s="6"/>
      <c r="I30">
        <f>VLOOKUP(C30,FMod!B:F,5,0)</f>
        <v>0</v>
      </c>
    </row>
    <row r="31" spans="1:9" x14ac:dyDescent="0.25">
      <c r="A31" s="5" t="s">
        <v>89</v>
      </c>
      <c r="B31" s="5" t="s">
        <v>108</v>
      </c>
      <c r="C31" s="5" t="s">
        <v>109</v>
      </c>
      <c r="D31" s="11" t="s">
        <v>91</v>
      </c>
      <c r="E31" s="19" t="s">
        <v>110</v>
      </c>
      <c r="F31" s="20" t="s">
        <v>2860</v>
      </c>
      <c r="G31" s="20">
        <v>3</v>
      </c>
      <c r="I31">
        <f>VLOOKUP(C31,FMod!B:F,5,0)</f>
        <v>1.25</v>
      </c>
    </row>
    <row r="32" spans="1:9" x14ac:dyDescent="0.25">
      <c r="A32" s="5" t="s">
        <v>89</v>
      </c>
      <c r="B32" s="5" t="s">
        <v>111</v>
      </c>
      <c r="C32" s="5" t="s">
        <v>112</v>
      </c>
      <c r="D32" s="11"/>
      <c r="E32" s="19"/>
      <c r="F32" s="20" t="s">
        <v>2860</v>
      </c>
      <c r="G32" s="20">
        <v>3</v>
      </c>
      <c r="I32">
        <f>VLOOKUP(C32,FMod!B:F,5,0)</f>
        <v>1.25</v>
      </c>
    </row>
    <row r="33" spans="1:9" x14ac:dyDescent="0.25">
      <c r="A33" s="5" t="s">
        <v>93</v>
      </c>
      <c r="B33" s="5" t="s">
        <v>113</v>
      </c>
      <c r="C33" s="5" t="s">
        <v>114</v>
      </c>
      <c r="D33" s="11" t="s">
        <v>115</v>
      </c>
      <c r="E33" s="19"/>
      <c r="F33" s="20" t="s">
        <v>2860</v>
      </c>
      <c r="G33" s="20">
        <v>3</v>
      </c>
      <c r="I33">
        <f>VLOOKUP(C33,FMod!B:F,5,0)</f>
        <v>1.25</v>
      </c>
    </row>
    <row r="34" spans="1:9" x14ac:dyDescent="0.25">
      <c r="A34" s="5" t="s">
        <v>93</v>
      </c>
      <c r="B34" s="5" t="s">
        <v>116</v>
      </c>
      <c r="C34" s="5" t="s">
        <v>117</v>
      </c>
      <c r="D34" s="11"/>
      <c r="E34" s="19"/>
      <c r="F34" s="20" t="s">
        <v>2860</v>
      </c>
      <c r="G34" s="20">
        <v>3</v>
      </c>
      <c r="I34">
        <f>VLOOKUP(C34,FMod!B:F,5,0)</f>
        <v>1.25</v>
      </c>
    </row>
    <row r="35" spans="1:9" x14ac:dyDescent="0.25">
      <c r="A35" s="5" t="s">
        <v>97</v>
      </c>
      <c r="B35" s="5" t="s">
        <v>118</v>
      </c>
      <c r="C35" s="5" t="s">
        <v>119</v>
      </c>
      <c r="D35" s="11" t="s">
        <v>99</v>
      </c>
      <c r="E35" s="19"/>
      <c r="F35" s="20" t="s">
        <v>2860</v>
      </c>
      <c r="G35" s="20">
        <v>3</v>
      </c>
      <c r="I35">
        <f>VLOOKUP(C35,FMod!B:F,5,0)</f>
        <v>1.25</v>
      </c>
    </row>
    <row r="36" spans="1:9" x14ac:dyDescent="0.25">
      <c r="A36" s="5" t="s">
        <v>97</v>
      </c>
      <c r="B36" s="5" t="s">
        <v>120</v>
      </c>
      <c r="C36" s="5" t="s">
        <v>121</v>
      </c>
      <c r="D36" s="11"/>
      <c r="E36" s="19"/>
      <c r="F36" s="20" t="s">
        <v>2860</v>
      </c>
      <c r="G36" s="20">
        <v>3</v>
      </c>
      <c r="I36">
        <f>VLOOKUP(C36,FMod!B:F,5,0)</f>
        <v>1.25</v>
      </c>
    </row>
    <row r="37" spans="1:9" x14ac:dyDescent="0.25">
      <c r="A37" s="5" t="s">
        <v>122</v>
      </c>
      <c r="B37" s="5" t="s">
        <v>122</v>
      </c>
      <c r="C37" s="5" t="s">
        <v>123</v>
      </c>
      <c r="D37" s="11" t="s">
        <v>124</v>
      </c>
      <c r="E37" s="7" t="s">
        <v>5</v>
      </c>
      <c r="F37" s="6" t="s">
        <v>6</v>
      </c>
      <c r="G37" s="6"/>
      <c r="I37">
        <f>VLOOKUP(C37,FMod!B:F,5,0)</f>
        <v>0</v>
      </c>
    </row>
    <row r="38" spans="1:9" x14ac:dyDescent="0.25">
      <c r="A38" s="5" t="s">
        <v>89</v>
      </c>
      <c r="B38" s="5" t="s">
        <v>125</v>
      </c>
      <c r="C38" s="5" t="s">
        <v>126</v>
      </c>
      <c r="D38" s="11" t="s">
        <v>91</v>
      </c>
      <c r="E38" s="19" t="s">
        <v>110</v>
      </c>
      <c r="F38" s="20" t="s">
        <v>2860</v>
      </c>
      <c r="G38" s="20">
        <v>3</v>
      </c>
      <c r="I38">
        <f>VLOOKUP(C38,FMod!B:F,5,0)</f>
        <v>1.25</v>
      </c>
    </row>
    <row r="39" spans="1:9" x14ac:dyDescent="0.25">
      <c r="A39" s="5" t="s">
        <v>89</v>
      </c>
      <c r="B39" s="5" t="s">
        <v>127</v>
      </c>
      <c r="C39" s="5" t="s">
        <v>128</v>
      </c>
      <c r="D39" s="11"/>
      <c r="E39" s="19"/>
      <c r="F39" s="20" t="s">
        <v>2860</v>
      </c>
      <c r="G39" s="20">
        <v>3</v>
      </c>
      <c r="I39">
        <f>VLOOKUP(C39,FMod!B:F,5,0)</f>
        <v>1.25</v>
      </c>
    </row>
    <row r="40" spans="1:9" x14ac:dyDescent="0.25">
      <c r="A40" s="5" t="s">
        <v>93</v>
      </c>
      <c r="B40" s="5" t="s">
        <v>129</v>
      </c>
      <c r="C40" s="5" t="s">
        <v>130</v>
      </c>
      <c r="D40" s="11" t="s">
        <v>95</v>
      </c>
      <c r="E40" s="19"/>
      <c r="F40" s="20" t="s">
        <v>2860</v>
      </c>
      <c r="G40" s="20">
        <v>3</v>
      </c>
      <c r="I40">
        <f>VLOOKUP(C40,FMod!B:F,5,0)</f>
        <v>1.25</v>
      </c>
    </row>
    <row r="41" spans="1:9" x14ac:dyDescent="0.25">
      <c r="A41" s="5" t="s">
        <v>93</v>
      </c>
      <c r="B41" s="5" t="s">
        <v>131</v>
      </c>
      <c r="C41" s="5" t="s">
        <v>132</v>
      </c>
      <c r="D41" s="11"/>
      <c r="E41" s="19"/>
      <c r="F41" s="20" t="s">
        <v>2860</v>
      </c>
      <c r="G41" s="20">
        <v>3</v>
      </c>
      <c r="I41">
        <f>VLOOKUP(C41,FMod!B:F,5,0)</f>
        <v>1.25</v>
      </c>
    </row>
    <row r="42" spans="1:9" x14ac:dyDescent="0.25">
      <c r="A42" s="5" t="s">
        <v>97</v>
      </c>
      <c r="B42" s="5" t="s">
        <v>133</v>
      </c>
      <c r="C42" s="5" t="s">
        <v>134</v>
      </c>
      <c r="D42" s="11" t="s">
        <v>99</v>
      </c>
      <c r="E42" s="19"/>
      <c r="F42" s="20" t="s">
        <v>2860</v>
      </c>
      <c r="G42" s="20">
        <v>3</v>
      </c>
      <c r="I42">
        <f>VLOOKUP(C42,FMod!B:F,5,0)</f>
        <v>1.25</v>
      </c>
    </row>
    <row r="43" spans="1:9" x14ac:dyDescent="0.25">
      <c r="A43" s="5" t="s">
        <v>97</v>
      </c>
      <c r="B43" s="5" t="s">
        <v>135</v>
      </c>
      <c r="C43" s="5" t="s">
        <v>136</v>
      </c>
      <c r="D43" s="11"/>
      <c r="E43" s="19"/>
      <c r="F43" s="20" t="s">
        <v>2860</v>
      </c>
      <c r="G43" s="20">
        <v>3</v>
      </c>
      <c r="I43">
        <f>VLOOKUP(C43,FMod!B:F,5,0)</f>
        <v>1.25</v>
      </c>
    </row>
    <row r="44" spans="1:9" x14ac:dyDescent="0.25">
      <c r="A44" s="5" t="s">
        <v>101</v>
      </c>
      <c r="B44" s="5" t="s">
        <v>137</v>
      </c>
      <c r="C44" s="5" t="s">
        <v>138</v>
      </c>
      <c r="D44" s="11" t="s">
        <v>103</v>
      </c>
      <c r="E44" s="21"/>
      <c r="F44" s="20" t="s">
        <v>2860</v>
      </c>
      <c r="G44" s="20">
        <v>0</v>
      </c>
      <c r="I44">
        <f>VLOOKUP(C44,FMod!B:F,5,0)</f>
        <v>0</v>
      </c>
    </row>
    <row r="45" spans="1:9" x14ac:dyDescent="0.25">
      <c r="A45" s="5" t="s">
        <v>139</v>
      </c>
      <c r="B45" s="5" t="s">
        <v>139</v>
      </c>
      <c r="C45" s="5" t="s">
        <v>140</v>
      </c>
      <c r="D45" s="11" t="s">
        <v>141</v>
      </c>
      <c r="E45" s="7" t="s">
        <v>5</v>
      </c>
      <c r="F45" s="6" t="s">
        <v>6</v>
      </c>
      <c r="G45" s="6"/>
      <c r="I45">
        <f>VLOOKUP(C45,FMod!B:F,5,0)</f>
        <v>0</v>
      </c>
    </row>
    <row r="46" spans="1:9" x14ac:dyDescent="0.25">
      <c r="A46" s="5" t="s">
        <v>89</v>
      </c>
      <c r="B46" s="5" t="s">
        <v>142</v>
      </c>
      <c r="C46" s="5" t="s">
        <v>143</v>
      </c>
      <c r="D46" s="11" t="s">
        <v>91</v>
      </c>
      <c r="E46" s="19" t="s">
        <v>110</v>
      </c>
      <c r="F46" s="20" t="s">
        <v>2860</v>
      </c>
      <c r="G46" s="20">
        <v>3</v>
      </c>
      <c r="I46">
        <f>VLOOKUP(C46,FMod!B:F,5,0)</f>
        <v>1.25</v>
      </c>
    </row>
    <row r="47" spans="1:9" x14ac:dyDescent="0.25">
      <c r="A47" s="5" t="s">
        <v>89</v>
      </c>
      <c r="B47" s="5" t="s">
        <v>144</v>
      </c>
      <c r="C47" s="5" t="s">
        <v>145</v>
      </c>
      <c r="D47" s="11"/>
      <c r="E47" s="19"/>
      <c r="F47" s="20" t="s">
        <v>2860</v>
      </c>
      <c r="G47" s="20">
        <v>3</v>
      </c>
      <c r="I47">
        <f>VLOOKUP(C47,FMod!B:F,5,0)</f>
        <v>1.25</v>
      </c>
    </row>
    <row r="48" spans="1:9" x14ac:dyDescent="0.25">
      <c r="A48" s="5" t="s">
        <v>93</v>
      </c>
      <c r="B48" s="5" t="s">
        <v>146</v>
      </c>
      <c r="C48" s="5" t="s">
        <v>147</v>
      </c>
      <c r="D48" s="11" t="s">
        <v>95</v>
      </c>
      <c r="E48" s="19"/>
      <c r="F48" s="20" t="s">
        <v>2860</v>
      </c>
      <c r="G48" s="20">
        <v>3</v>
      </c>
      <c r="I48">
        <f>VLOOKUP(C48,FMod!B:F,5,0)</f>
        <v>1.25</v>
      </c>
    </row>
    <row r="49" spans="1:9" x14ac:dyDescent="0.25">
      <c r="A49" s="5" t="s">
        <v>93</v>
      </c>
      <c r="B49" s="5" t="s">
        <v>148</v>
      </c>
      <c r="C49" s="5" t="s">
        <v>149</v>
      </c>
      <c r="D49" s="11"/>
      <c r="E49" s="19"/>
      <c r="F49" s="20" t="s">
        <v>2860</v>
      </c>
      <c r="G49" s="20">
        <v>3</v>
      </c>
      <c r="I49">
        <f>VLOOKUP(C49,FMod!B:F,5,0)</f>
        <v>1.25</v>
      </c>
    </row>
    <row r="50" spans="1:9" x14ac:dyDescent="0.25">
      <c r="A50" s="5" t="s">
        <v>97</v>
      </c>
      <c r="B50" s="5" t="s">
        <v>150</v>
      </c>
      <c r="C50" s="5" t="s">
        <v>151</v>
      </c>
      <c r="D50" s="11" t="s">
        <v>99</v>
      </c>
      <c r="E50" s="19"/>
      <c r="F50" s="20" t="s">
        <v>2860</v>
      </c>
      <c r="G50" s="20">
        <v>3</v>
      </c>
      <c r="I50">
        <f>VLOOKUP(C50,FMod!B:F,5,0)</f>
        <v>1.25</v>
      </c>
    </row>
    <row r="51" spans="1:9" x14ac:dyDescent="0.25">
      <c r="A51" s="5" t="s">
        <v>97</v>
      </c>
      <c r="B51" s="5" t="s">
        <v>152</v>
      </c>
      <c r="C51" s="5" t="s">
        <v>153</v>
      </c>
      <c r="D51" s="11"/>
      <c r="E51" s="19"/>
      <c r="F51" s="20" t="s">
        <v>2860</v>
      </c>
      <c r="G51" s="20">
        <v>3</v>
      </c>
      <c r="I51">
        <f>VLOOKUP(C51,FMod!B:F,5,0)</f>
        <v>1.25</v>
      </c>
    </row>
    <row r="52" spans="1:9" x14ac:dyDescent="0.25">
      <c r="A52" s="5" t="s">
        <v>101</v>
      </c>
      <c r="B52" s="5" t="s">
        <v>154</v>
      </c>
      <c r="C52" s="5" t="s">
        <v>155</v>
      </c>
      <c r="D52" s="11" t="s">
        <v>103</v>
      </c>
      <c r="E52" s="21"/>
      <c r="F52" s="20" t="s">
        <v>2860</v>
      </c>
      <c r="G52" s="20">
        <v>0</v>
      </c>
      <c r="I52">
        <f>VLOOKUP(C52,FMod!B:F,5,0)</f>
        <v>0</v>
      </c>
    </row>
    <row r="53" spans="1:9" x14ac:dyDescent="0.25">
      <c r="A53" s="5" t="s">
        <v>156</v>
      </c>
      <c r="B53" s="5" t="s">
        <v>156</v>
      </c>
      <c r="C53" s="5" t="s">
        <v>157</v>
      </c>
      <c r="D53" s="11" t="s">
        <v>158</v>
      </c>
      <c r="E53" s="7" t="s">
        <v>5</v>
      </c>
      <c r="F53" s="6" t="s">
        <v>6</v>
      </c>
      <c r="G53" s="6"/>
      <c r="I53">
        <f>VLOOKUP(C53,FMod!B:F,5,0)</f>
        <v>0</v>
      </c>
    </row>
    <row r="54" spans="1:9" x14ac:dyDescent="0.25">
      <c r="A54" s="5" t="s">
        <v>89</v>
      </c>
      <c r="B54" s="5"/>
      <c r="C54" s="5" t="s">
        <v>159</v>
      </c>
      <c r="D54" s="11" t="s">
        <v>160</v>
      </c>
      <c r="E54" s="7" t="s">
        <v>5</v>
      </c>
      <c r="F54" s="6" t="s">
        <v>92</v>
      </c>
      <c r="G54" s="6"/>
    </row>
    <row r="55" spans="1:9" x14ac:dyDescent="0.25">
      <c r="A55" s="5" t="s">
        <v>93</v>
      </c>
      <c r="B55" s="5"/>
      <c r="C55" s="5" t="s">
        <v>161</v>
      </c>
      <c r="D55" s="11" t="s">
        <v>162</v>
      </c>
      <c r="E55" s="7" t="s">
        <v>5</v>
      </c>
      <c r="F55" s="6" t="s">
        <v>96</v>
      </c>
      <c r="G55" s="6"/>
    </row>
    <row r="56" spans="1:9" x14ac:dyDescent="0.25">
      <c r="A56" s="5" t="s">
        <v>93</v>
      </c>
      <c r="B56" s="5"/>
      <c r="C56" s="5" t="s">
        <v>163</v>
      </c>
      <c r="D56" s="11" t="s">
        <v>164</v>
      </c>
      <c r="E56" s="7" t="s">
        <v>5</v>
      </c>
      <c r="F56" s="6" t="s">
        <v>100</v>
      </c>
      <c r="G56" s="6"/>
    </row>
    <row r="57" spans="1:9" x14ac:dyDescent="0.25">
      <c r="A57" s="5" t="s">
        <v>97</v>
      </c>
      <c r="B57" s="5"/>
      <c r="C57" s="5" t="s">
        <v>165</v>
      </c>
      <c r="D57" s="11" t="s">
        <v>166</v>
      </c>
      <c r="E57" s="7" t="s">
        <v>5</v>
      </c>
      <c r="F57" s="6" t="s">
        <v>104</v>
      </c>
      <c r="G57" s="6"/>
    </row>
    <row r="58" spans="1:9" x14ac:dyDescent="0.25">
      <c r="A58" s="5" t="s">
        <v>101</v>
      </c>
      <c r="B58" s="5"/>
      <c r="C58" s="5" t="s">
        <v>167</v>
      </c>
      <c r="D58" s="11" t="s">
        <v>168</v>
      </c>
      <c r="E58" s="7" t="s">
        <v>5</v>
      </c>
      <c r="F58" s="6" t="s">
        <v>169</v>
      </c>
      <c r="G58" s="6"/>
    </row>
    <row r="59" spans="1:9" x14ac:dyDescent="0.25">
      <c r="A59" s="5" t="s">
        <v>170</v>
      </c>
      <c r="B59" s="5" t="s">
        <v>170</v>
      </c>
      <c r="C59" s="5" t="s">
        <v>171</v>
      </c>
      <c r="D59" s="11" t="s">
        <v>172</v>
      </c>
      <c r="E59" s="7" t="s">
        <v>5</v>
      </c>
      <c r="F59" s="6" t="s">
        <v>6</v>
      </c>
      <c r="G59" s="6"/>
      <c r="I59">
        <f>VLOOKUP(C59,FMod!B:F,5,0)</f>
        <v>0</v>
      </c>
    </row>
    <row r="60" spans="1:9" x14ac:dyDescent="0.25">
      <c r="A60" s="5" t="s">
        <v>89</v>
      </c>
      <c r="B60" s="5" t="s">
        <v>173</v>
      </c>
      <c r="C60" s="5" t="s">
        <v>174</v>
      </c>
      <c r="D60" s="11" t="s">
        <v>160</v>
      </c>
      <c r="E60" s="286" t="s">
        <v>175</v>
      </c>
      <c r="F60" s="20" t="s">
        <v>2860</v>
      </c>
      <c r="G60" s="20">
        <v>7</v>
      </c>
      <c r="I60">
        <f>VLOOKUP(C60,FMod!B:F,5,0)</f>
        <v>0</v>
      </c>
    </row>
    <row r="61" spans="1:9" x14ac:dyDescent="0.25">
      <c r="A61" s="5" t="s">
        <v>93</v>
      </c>
      <c r="B61" s="5">
        <v>0</v>
      </c>
      <c r="C61" s="5" t="s">
        <v>176</v>
      </c>
      <c r="D61" s="11" t="s">
        <v>162</v>
      </c>
      <c r="E61" s="286"/>
      <c r="F61" s="20" t="s">
        <v>2860</v>
      </c>
      <c r="G61" s="20">
        <v>0</v>
      </c>
      <c r="I61">
        <f>VLOOKUP(C61,FMod!B:F,5,0)</f>
        <v>0</v>
      </c>
    </row>
    <row r="62" spans="1:9" x14ac:dyDescent="0.25">
      <c r="A62" s="5" t="s">
        <v>93</v>
      </c>
      <c r="B62" s="5" t="s">
        <v>177</v>
      </c>
      <c r="C62" s="5" t="s">
        <v>178</v>
      </c>
      <c r="D62" s="11" t="s">
        <v>164</v>
      </c>
      <c r="E62" s="286"/>
      <c r="F62" s="20" t="s">
        <v>2860</v>
      </c>
      <c r="G62" s="20">
        <v>0</v>
      </c>
      <c r="I62">
        <f>VLOOKUP(C62,FMod!B:F,5,0)</f>
        <v>0</v>
      </c>
    </row>
    <row r="63" spans="1:9" x14ac:dyDescent="0.25">
      <c r="A63" s="5" t="s">
        <v>97</v>
      </c>
      <c r="B63" s="5" t="s">
        <v>179</v>
      </c>
      <c r="C63" s="5" t="s">
        <v>180</v>
      </c>
      <c r="D63" s="11" t="s">
        <v>166</v>
      </c>
      <c r="E63" s="286"/>
      <c r="F63" s="20" t="s">
        <v>2860</v>
      </c>
      <c r="G63" s="20">
        <v>7</v>
      </c>
      <c r="I63">
        <f>VLOOKUP(C63,FMod!B:F,5,0)</f>
        <v>0</v>
      </c>
    </row>
    <row r="64" spans="1:9" x14ac:dyDescent="0.25">
      <c r="A64" s="5" t="s">
        <v>101</v>
      </c>
      <c r="B64" s="5" t="s">
        <v>181</v>
      </c>
      <c r="C64" s="5" t="s">
        <v>182</v>
      </c>
      <c r="D64" s="11" t="s">
        <v>168</v>
      </c>
      <c r="E64" s="286"/>
      <c r="F64" s="20" t="s">
        <v>2860</v>
      </c>
      <c r="G64" s="20">
        <v>0</v>
      </c>
      <c r="I64">
        <f>VLOOKUP(C64,FMod!B:F,5,0)</f>
        <v>0</v>
      </c>
    </row>
    <row r="65" spans="1:9" x14ac:dyDescent="0.25">
      <c r="A65" s="5" t="s">
        <v>183</v>
      </c>
      <c r="B65" s="5" t="s">
        <v>183</v>
      </c>
      <c r="C65" s="5" t="s">
        <v>184</v>
      </c>
      <c r="D65" s="11" t="s">
        <v>185</v>
      </c>
      <c r="E65" s="7" t="s">
        <v>5</v>
      </c>
      <c r="F65" s="6" t="s">
        <v>6</v>
      </c>
      <c r="G65" s="6"/>
      <c r="I65">
        <f>VLOOKUP(C65,FMod!B:F,5,0)</f>
        <v>0</v>
      </c>
    </row>
    <row r="66" spans="1:9" x14ac:dyDescent="0.25">
      <c r="A66" s="5" t="s">
        <v>89</v>
      </c>
      <c r="B66" s="5" t="s">
        <v>186</v>
      </c>
      <c r="C66" s="5" t="s">
        <v>187</v>
      </c>
      <c r="D66" s="11" t="s">
        <v>160</v>
      </c>
      <c r="E66" s="286" t="s">
        <v>175</v>
      </c>
      <c r="F66" s="20" t="s">
        <v>2860</v>
      </c>
      <c r="G66" s="20">
        <v>7</v>
      </c>
      <c r="I66">
        <f>VLOOKUP(C66,FMod!B:F,5,0)</f>
        <v>0</v>
      </c>
    </row>
    <row r="67" spans="1:9" x14ac:dyDescent="0.25">
      <c r="A67" s="5" t="s">
        <v>93</v>
      </c>
      <c r="B67" s="5">
        <v>0</v>
      </c>
      <c r="C67" s="5" t="s">
        <v>188</v>
      </c>
      <c r="D67" s="11" t="s">
        <v>162</v>
      </c>
      <c r="E67" s="286"/>
      <c r="F67" s="20" t="s">
        <v>2860</v>
      </c>
      <c r="G67" s="20">
        <v>0</v>
      </c>
      <c r="I67">
        <f>VLOOKUP(C67,FMod!B:F,5,0)</f>
        <v>0</v>
      </c>
    </row>
    <row r="68" spans="1:9" x14ac:dyDescent="0.25">
      <c r="A68" s="5" t="s">
        <v>93</v>
      </c>
      <c r="B68" s="5" t="s">
        <v>189</v>
      </c>
      <c r="C68" s="5" t="s">
        <v>190</v>
      </c>
      <c r="D68" s="11" t="s">
        <v>164</v>
      </c>
      <c r="E68" s="286"/>
      <c r="F68" s="20" t="s">
        <v>2860</v>
      </c>
      <c r="G68" s="20">
        <v>0</v>
      </c>
      <c r="I68">
        <f>VLOOKUP(C68,FMod!B:F,5,0)</f>
        <v>0</v>
      </c>
    </row>
    <row r="69" spans="1:9" x14ac:dyDescent="0.25">
      <c r="A69" s="5" t="s">
        <v>97</v>
      </c>
      <c r="B69" s="5" t="s">
        <v>191</v>
      </c>
      <c r="C69" s="5" t="s">
        <v>192</v>
      </c>
      <c r="D69" s="11" t="s">
        <v>166</v>
      </c>
      <c r="E69" s="286"/>
      <c r="F69" s="20" t="s">
        <v>2860</v>
      </c>
      <c r="G69" s="20">
        <v>7</v>
      </c>
      <c r="I69">
        <f>VLOOKUP(C69,FMod!B:F,5,0)</f>
        <v>0</v>
      </c>
    </row>
    <row r="70" spans="1:9" x14ac:dyDescent="0.25">
      <c r="A70" s="5" t="s">
        <v>101</v>
      </c>
      <c r="B70" s="5" t="s">
        <v>193</v>
      </c>
      <c r="C70" s="5" t="s">
        <v>194</v>
      </c>
      <c r="D70" s="11" t="s">
        <v>168</v>
      </c>
      <c r="E70" s="286"/>
      <c r="F70" s="20" t="s">
        <v>2860</v>
      </c>
      <c r="G70" s="20">
        <v>0</v>
      </c>
      <c r="I70">
        <f>VLOOKUP(C70,FMod!B:F,5,0)</f>
        <v>0</v>
      </c>
    </row>
    <row r="71" spans="1:9" x14ac:dyDescent="0.25">
      <c r="A71" s="5" t="s">
        <v>195</v>
      </c>
      <c r="B71" s="5" t="s">
        <v>195</v>
      </c>
      <c r="C71" s="5" t="s">
        <v>196</v>
      </c>
      <c r="D71" s="11" t="s">
        <v>197</v>
      </c>
      <c r="E71" s="7" t="s">
        <v>5</v>
      </c>
      <c r="F71" s="6" t="s">
        <v>6</v>
      </c>
      <c r="G71" s="6"/>
      <c r="I71">
        <f>VLOOKUP(C71,FMod!B:F,5,0)</f>
        <v>0</v>
      </c>
    </row>
    <row r="72" spans="1:9" x14ac:dyDescent="0.25">
      <c r="A72" s="5" t="s">
        <v>89</v>
      </c>
      <c r="B72" s="5" t="s">
        <v>198</v>
      </c>
      <c r="C72" s="5" t="s">
        <v>199</v>
      </c>
      <c r="D72" s="11" t="s">
        <v>160</v>
      </c>
      <c r="E72" s="286" t="s">
        <v>175</v>
      </c>
      <c r="F72" s="20" t="s">
        <v>2860</v>
      </c>
      <c r="G72" s="20">
        <v>7</v>
      </c>
      <c r="I72">
        <f>VLOOKUP(C72,FMod!B:F,5,0)</f>
        <v>0</v>
      </c>
    </row>
    <row r="73" spans="1:9" x14ac:dyDescent="0.25">
      <c r="A73" s="5" t="s">
        <v>93</v>
      </c>
      <c r="B73" s="5">
        <v>0</v>
      </c>
      <c r="C73" s="5" t="s">
        <v>200</v>
      </c>
      <c r="D73" s="11" t="s">
        <v>162</v>
      </c>
      <c r="E73" s="286"/>
      <c r="F73" s="20" t="s">
        <v>2860</v>
      </c>
      <c r="G73" s="20">
        <v>0</v>
      </c>
      <c r="I73">
        <f>VLOOKUP(C73,FMod!B:F,5,0)</f>
        <v>0</v>
      </c>
    </row>
    <row r="74" spans="1:9" x14ac:dyDescent="0.25">
      <c r="A74" s="5" t="s">
        <v>93</v>
      </c>
      <c r="B74" s="5" t="s">
        <v>201</v>
      </c>
      <c r="C74" s="5" t="s">
        <v>202</v>
      </c>
      <c r="D74" s="11" t="s">
        <v>164</v>
      </c>
      <c r="E74" s="286"/>
      <c r="F74" s="20" t="s">
        <v>2860</v>
      </c>
      <c r="G74" s="20">
        <v>0</v>
      </c>
      <c r="I74">
        <f>VLOOKUP(C74,FMod!B:F,5,0)</f>
        <v>0</v>
      </c>
    </row>
    <row r="75" spans="1:9" x14ac:dyDescent="0.25">
      <c r="A75" s="5" t="s">
        <v>97</v>
      </c>
      <c r="B75" s="5" t="s">
        <v>203</v>
      </c>
      <c r="C75" s="5" t="s">
        <v>204</v>
      </c>
      <c r="D75" s="11" t="s">
        <v>166</v>
      </c>
      <c r="E75" s="286"/>
      <c r="F75" s="20" t="s">
        <v>2860</v>
      </c>
      <c r="G75" s="20">
        <v>7</v>
      </c>
      <c r="I75">
        <f>VLOOKUP(C75,FMod!B:F,5,0)</f>
        <v>0</v>
      </c>
    </row>
    <row r="76" spans="1:9" x14ac:dyDescent="0.25">
      <c r="A76" s="5" t="s">
        <v>101</v>
      </c>
      <c r="B76" s="5" t="s">
        <v>205</v>
      </c>
      <c r="C76" s="5" t="s">
        <v>206</v>
      </c>
      <c r="D76" s="11" t="s">
        <v>168</v>
      </c>
      <c r="E76" s="286"/>
      <c r="F76" s="20" t="s">
        <v>2860</v>
      </c>
      <c r="G76" s="20">
        <v>0</v>
      </c>
      <c r="I76">
        <f>VLOOKUP(C76,FMod!B:F,5,0)</f>
        <v>0</v>
      </c>
    </row>
    <row r="77" spans="1:9" x14ac:dyDescent="0.25">
      <c r="A77" s="5" t="s">
        <v>207</v>
      </c>
      <c r="B77" s="5" t="s">
        <v>207</v>
      </c>
      <c r="C77" s="5" t="s">
        <v>208</v>
      </c>
      <c r="D77" s="11" t="s">
        <v>209</v>
      </c>
      <c r="E77" s="7" t="s">
        <v>5</v>
      </c>
      <c r="F77" s="6" t="s">
        <v>6</v>
      </c>
      <c r="G77" s="6"/>
      <c r="I77">
        <f>VLOOKUP(C77,FMod!B:F,5,0)</f>
        <v>0</v>
      </c>
    </row>
    <row r="78" spans="1:9" x14ac:dyDescent="0.25">
      <c r="A78" s="5" t="s">
        <v>89</v>
      </c>
      <c r="B78" s="5" t="s">
        <v>210</v>
      </c>
      <c r="C78" s="5" t="s">
        <v>211</v>
      </c>
      <c r="D78" s="11" t="s">
        <v>160</v>
      </c>
      <c r="E78" s="286" t="s">
        <v>175</v>
      </c>
      <c r="F78" s="20" t="s">
        <v>2860</v>
      </c>
      <c r="G78" s="20">
        <v>7</v>
      </c>
      <c r="I78">
        <f>VLOOKUP(C78,FMod!B:F,5,0)</f>
        <v>0</v>
      </c>
    </row>
    <row r="79" spans="1:9" x14ac:dyDescent="0.25">
      <c r="A79" s="5" t="s">
        <v>93</v>
      </c>
      <c r="B79" s="5">
        <v>0</v>
      </c>
      <c r="C79" s="5" t="s">
        <v>212</v>
      </c>
      <c r="D79" s="11" t="s">
        <v>162</v>
      </c>
      <c r="E79" s="286"/>
      <c r="F79" s="20" t="s">
        <v>2860</v>
      </c>
      <c r="G79" s="20">
        <v>0</v>
      </c>
      <c r="I79">
        <f>VLOOKUP(C79,FMod!B:F,5,0)</f>
        <v>0</v>
      </c>
    </row>
    <row r="80" spans="1:9" x14ac:dyDescent="0.25">
      <c r="A80" s="5" t="s">
        <v>93</v>
      </c>
      <c r="B80" s="5" t="s">
        <v>213</v>
      </c>
      <c r="C80" s="5" t="s">
        <v>214</v>
      </c>
      <c r="D80" s="11" t="s">
        <v>164</v>
      </c>
      <c r="E80" s="286"/>
      <c r="F80" s="20" t="s">
        <v>2860</v>
      </c>
      <c r="G80" s="20">
        <v>0</v>
      </c>
      <c r="I80">
        <f>VLOOKUP(C80,FMod!B:F,5,0)</f>
        <v>0</v>
      </c>
    </row>
    <row r="81" spans="1:9" x14ac:dyDescent="0.25">
      <c r="A81" s="5" t="s">
        <v>97</v>
      </c>
      <c r="B81" s="5" t="s">
        <v>215</v>
      </c>
      <c r="C81" s="5" t="s">
        <v>216</v>
      </c>
      <c r="D81" s="11" t="s">
        <v>166</v>
      </c>
      <c r="E81" s="286"/>
      <c r="F81" s="20" t="s">
        <v>2860</v>
      </c>
      <c r="G81" s="20">
        <v>7</v>
      </c>
      <c r="I81">
        <f>VLOOKUP(C81,FMod!B:F,5,0)</f>
        <v>0</v>
      </c>
    </row>
    <row r="82" spans="1:9" x14ac:dyDescent="0.25">
      <c r="A82" s="5" t="s">
        <v>101</v>
      </c>
      <c r="B82" s="5" t="s">
        <v>217</v>
      </c>
      <c r="C82" s="5" t="s">
        <v>218</v>
      </c>
      <c r="D82" s="11" t="s">
        <v>168</v>
      </c>
      <c r="E82" s="286"/>
      <c r="F82" s="20" t="s">
        <v>2860</v>
      </c>
      <c r="G82" s="20">
        <v>0</v>
      </c>
      <c r="I82">
        <f>VLOOKUP(C82,FMod!B:F,5,0)</f>
        <v>0</v>
      </c>
    </row>
    <row r="83" spans="1:9" x14ac:dyDescent="0.25">
      <c r="A83" s="5" t="s">
        <v>219</v>
      </c>
      <c r="B83" s="5" t="s">
        <v>219</v>
      </c>
      <c r="C83" s="5" t="s">
        <v>220</v>
      </c>
      <c r="D83" s="11" t="s">
        <v>221</v>
      </c>
      <c r="E83" s="7" t="s">
        <v>5</v>
      </c>
      <c r="F83" s="6" t="s">
        <v>6</v>
      </c>
      <c r="G83" s="6"/>
      <c r="I83">
        <f>VLOOKUP(C83,FMod!B:F,5,0)</f>
        <v>0</v>
      </c>
    </row>
    <row r="84" spans="1:9" x14ac:dyDescent="0.25">
      <c r="A84" s="5" t="s">
        <v>89</v>
      </c>
      <c r="B84" s="5" t="s">
        <v>222</v>
      </c>
      <c r="C84" s="5" t="s">
        <v>223</v>
      </c>
      <c r="D84" s="11" t="s">
        <v>160</v>
      </c>
      <c r="E84" s="286" t="s">
        <v>175</v>
      </c>
      <c r="F84" s="20" t="s">
        <v>2860</v>
      </c>
      <c r="G84" s="20">
        <v>7</v>
      </c>
      <c r="I84">
        <f>VLOOKUP(C84,FMod!B:F,5,0)</f>
        <v>0</v>
      </c>
    </row>
    <row r="85" spans="1:9" x14ac:dyDescent="0.25">
      <c r="A85" s="5" t="s">
        <v>93</v>
      </c>
      <c r="B85" s="5">
        <v>0</v>
      </c>
      <c r="C85" s="5" t="s">
        <v>224</v>
      </c>
      <c r="D85" s="11" t="s">
        <v>162</v>
      </c>
      <c r="E85" s="286"/>
      <c r="F85" s="20" t="s">
        <v>2860</v>
      </c>
      <c r="G85" s="20">
        <v>0</v>
      </c>
      <c r="I85">
        <f>VLOOKUP(C85,FMod!B:F,5,0)</f>
        <v>0</v>
      </c>
    </row>
    <row r="86" spans="1:9" x14ac:dyDescent="0.25">
      <c r="A86" s="5" t="s">
        <v>93</v>
      </c>
      <c r="B86" s="5" t="s">
        <v>225</v>
      </c>
      <c r="C86" s="5" t="s">
        <v>226</v>
      </c>
      <c r="D86" s="11" t="s">
        <v>164</v>
      </c>
      <c r="E86" s="286"/>
      <c r="F86" s="20" t="s">
        <v>2860</v>
      </c>
      <c r="G86" s="20">
        <v>0</v>
      </c>
      <c r="I86">
        <f>VLOOKUP(C86,FMod!B:F,5,0)</f>
        <v>0</v>
      </c>
    </row>
    <row r="87" spans="1:9" x14ac:dyDescent="0.25">
      <c r="A87" s="5" t="s">
        <v>97</v>
      </c>
      <c r="B87" s="5" t="s">
        <v>227</v>
      </c>
      <c r="C87" s="5" t="s">
        <v>228</v>
      </c>
      <c r="D87" s="11" t="s">
        <v>166</v>
      </c>
      <c r="E87" s="286"/>
      <c r="F87" s="20" t="s">
        <v>2860</v>
      </c>
      <c r="G87" s="20">
        <v>7</v>
      </c>
      <c r="I87">
        <f>VLOOKUP(C87,FMod!B:F,5,0)</f>
        <v>0</v>
      </c>
    </row>
    <row r="88" spans="1:9" x14ac:dyDescent="0.25">
      <c r="A88" s="5" t="s">
        <v>101</v>
      </c>
      <c r="B88" s="5" t="s">
        <v>229</v>
      </c>
      <c r="C88" s="5" t="s">
        <v>230</v>
      </c>
      <c r="D88" s="11" t="s">
        <v>168</v>
      </c>
      <c r="E88" s="286"/>
      <c r="F88" s="20" t="s">
        <v>2860</v>
      </c>
      <c r="G88" s="20">
        <v>0</v>
      </c>
      <c r="I88">
        <f>VLOOKUP(C88,FMod!B:F,5,0)</f>
        <v>0</v>
      </c>
    </row>
    <row r="89" spans="1:9" x14ac:dyDescent="0.25">
      <c r="A89" s="5" t="s">
        <v>231</v>
      </c>
      <c r="B89" s="5" t="s">
        <v>231</v>
      </c>
      <c r="C89" s="5" t="s">
        <v>232</v>
      </c>
      <c r="D89" s="11" t="s">
        <v>233</v>
      </c>
      <c r="E89" s="7" t="s">
        <v>5</v>
      </c>
      <c r="F89" s="6" t="s">
        <v>6</v>
      </c>
      <c r="G89" s="6"/>
      <c r="I89">
        <f>VLOOKUP(C89,FMod!B:F,5,0)</f>
        <v>0</v>
      </c>
    </row>
    <row r="90" spans="1:9" x14ac:dyDescent="0.25">
      <c r="A90" s="5" t="s">
        <v>89</v>
      </c>
      <c r="B90" s="5" t="s">
        <v>234</v>
      </c>
      <c r="C90" s="5" t="s">
        <v>235</v>
      </c>
      <c r="D90" s="11" t="s">
        <v>160</v>
      </c>
      <c r="E90" s="286" t="s">
        <v>175</v>
      </c>
      <c r="F90" s="20" t="s">
        <v>2860</v>
      </c>
      <c r="G90" s="20">
        <v>7</v>
      </c>
      <c r="I90">
        <f>VLOOKUP(C90,FMod!B:F,5,0)</f>
        <v>0</v>
      </c>
    </row>
    <row r="91" spans="1:9" x14ac:dyDescent="0.25">
      <c r="A91" s="5" t="s">
        <v>93</v>
      </c>
      <c r="B91" s="5">
        <v>0</v>
      </c>
      <c r="C91" s="5" t="s">
        <v>236</v>
      </c>
      <c r="D91" s="11" t="s">
        <v>162</v>
      </c>
      <c r="E91" s="286"/>
      <c r="F91" s="20" t="s">
        <v>2860</v>
      </c>
      <c r="G91" s="20">
        <v>0</v>
      </c>
      <c r="I91">
        <f>VLOOKUP(C91,FMod!B:F,5,0)</f>
        <v>0</v>
      </c>
    </row>
    <row r="92" spans="1:9" x14ac:dyDescent="0.25">
      <c r="A92" s="5" t="s">
        <v>93</v>
      </c>
      <c r="B92" s="5" t="s">
        <v>237</v>
      </c>
      <c r="C92" s="5" t="s">
        <v>238</v>
      </c>
      <c r="D92" s="11" t="s">
        <v>164</v>
      </c>
      <c r="E92" s="286"/>
      <c r="F92" s="20" t="s">
        <v>2860</v>
      </c>
      <c r="G92" s="20">
        <v>0</v>
      </c>
      <c r="I92">
        <f>VLOOKUP(C92,FMod!B:F,5,0)</f>
        <v>0</v>
      </c>
    </row>
    <row r="93" spans="1:9" x14ac:dyDescent="0.25">
      <c r="A93" s="5" t="s">
        <v>97</v>
      </c>
      <c r="B93" s="5" t="s">
        <v>239</v>
      </c>
      <c r="C93" s="5" t="s">
        <v>240</v>
      </c>
      <c r="D93" s="11" t="s">
        <v>166</v>
      </c>
      <c r="E93" s="286"/>
      <c r="F93" s="20" t="s">
        <v>2860</v>
      </c>
      <c r="G93" s="20">
        <v>7</v>
      </c>
      <c r="I93">
        <f>VLOOKUP(C93,FMod!B:F,5,0)</f>
        <v>0</v>
      </c>
    </row>
    <row r="94" spans="1:9" x14ac:dyDescent="0.25">
      <c r="A94" s="5" t="s">
        <v>101</v>
      </c>
      <c r="B94" s="5" t="s">
        <v>241</v>
      </c>
      <c r="C94" s="5" t="s">
        <v>242</v>
      </c>
      <c r="D94" s="11" t="s">
        <v>168</v>
      </c>
      <c r="E94" s="286"/>
      <c r="F94" s="20" t="s">
        <v>2860</v>
      </c>
      <c r="G94" s="20">
        <v>0</v>
      </c>
      <c r="I94">
        <f>VLOOKUP(C94,FMod!B:F,5,0)</f>
        <v>0</v>
      </c>
    </row>
    <row r="95" spans="1:9" x14ac:dyDescent="0.25">
      <c r="A95" s="5" t="s">
        <v>243</v>
      </c>
      <c r="B95" s="5" t="s">
        <v>243</v>
      </c>
      <c r="C95" s="5" t="s">
        <v>244</v>
      </c>
      <c r="D95" s="11" t="s">
        <v>245</v>
      </c>
      <c r="E95" s="7" t="s">
        <v>5</v>
      </c>
      <c r="F95" s="6" t="s">
        <v>6</v>
      </c>
      <c r="G95" s="6"/>
      <c r="I95">
        <f>VLOOKUP(C95,FMod!B:F,5,0)</f>
        <v>0</v>
      </c>
    </row>
    <row r="96" spans="1:9" x14ac:dyDescent="0.25">
      <c r="A96" s="5" t="s">
        <v>89</v>
      </c>
      <c r="B96" s="5" t="s">
        <v>246</v>
      </c>
      <c r="C96" s="5" t="s">
        <v>247</v>
      </c>
      <c r="D96" s="11" t="s">
        <v>160</v>
      </c>
      <c r="E96" s="286" t="s">
        <v>175</v>
      </c>
      <c r="F96" s="20" t="s">
        <v>2860</v>
      </c>
      <c r="G96" s="20">
        <v>7</v>
      </c>
      <c r="I96">
        <f>VLOOKUP(C96,FMod!B:F,5,0)</f>
        <v>0</v>
      </c>
    </row>
    <row r="97" spans="1:9" x14ac:dyDescent="0.25">
      <c r="A97" s="5" t="s">
        <v>93</v>
      </c>
      <c r="B97" s="5">
        <v>0</v>
      </c>
      <c r="C97" s="5" t="s">
        <v>248</v>
      </c>
      <c r="D97" s="11" t="s">
        <v>162</v>
      </c>
      <c r="E97" s="286"/>
      <c r="F97" s="20" t="s">
        <v>2860</v>
      </c>
      <c r="G97" s="20">
        <v>0</v>
      </c>
      <c r="I97">
        <f>VLOOKUP(C97,FMod!B:F,5,0)</f>
        <v>0</v>
      </c>
    </row>
    <row r="98" spans="1:9" x14ac:dyDescent="0.25">
      <c r="A98" s="5" t="s">
        <v>93</v>
      </c>
      <c r="B98" s="5" t="s">
        <v>249</v>
      </c>
      <c r="C98" s="5" t="s">
        <v>250</v>
      </c>
      <c r="D98" s="11" t="s">
        <v>164</v>
      </c>
      <c r="E98" s="286"/>
      <c r="F98" s="20" t="s">
        <v>2860</v>
      </c>
      <c r="G98" s="20">
        <v>0</v>
      </c>
      <c r="I98">
        <f>VLOOKUP(C98,FMod!B:F,5,0)</f>
        <v>0</v>
      </c>
    </row>
    <row r="99" spans="1:9" x14ac:dyDescent="0.25">
      <c r="A99" s="5" t="s">
        <v>97</v>
      </c>
      <c r="B99" s="5" t="s">
        <v>251</v>
      </c>
      <c r="C99" s="5" t="s">
        <v>252</v>
      </c>
      <c r="D99" s="11" t="s">
        <v>166</v>
      </c>
      <c r="E99" s="286"/>
      <c r="F99" s="20" t="s">
        <v>2860</v>
      </c>
      <c r="G99" s="20">
        <v>7</v>
      </c>
      <c r="I99">
        <f>VLOOKUP(C99,FMod!B:F,5,0)</f>
        <v>0</v>
      </c>
    </row>
    <row r="100" spans="1:9" x14ac:dyDescent="0.25">
      <c r="A100" s="5" t="s">
        <v>101</v>
      </c>
      <c r="B100" s="5" t="s">
        <v>253</v>
      </c>
      <c r="C100" s="5" t="s">
        <v>254</v>
      </c>
      <c r="D100" s="11" t="s">
        <v>168</v>
      </c>
      <c r="E100" s="286"/>
      <c r="F100" s="20" t="s">
        <v>2860</v>
      </c>
      <c r="G100" s="20">
        <v>0</v>
      </c>
      <c r="I100">
        <f>VLOOKUP(C100,FMod!B:F,5,0)</f>
        <v>0</v>
      </c>
    </row>
    <row r="101" spans="1:9" x14ac:dyDescent="0.25">
      <c r="A101" s="5" t="s">
        <v>243</v>
      </c>
      <c r="B101" s="5" t="s">
        <v>243</v>
      </c>
      <c r="C101" s="5" t="s">
        <v>255</v>
      </c>
      <c r="D101" s="11" t="s">
        <v>256</v>
      </c>
      <c r="E101" s="7" t="s">
        <v>5</v>
      </c>
      <c r="F101" s="6" t="s">
        <v>6</v>
      </c>
      <c r="G101" s="6"/>
      <c r="I101">
        <f>VLOOKUP(C101,FMod!B:F,5,0)</f>
        <v>0</v>
      </c>
    </row>
    <row r="102" spans="1:9" x14ac:dyDescent="0.25">
      <c r="A102" s="5" t="s">
        <v>89</v>
      </c>
      <c r="B102" s="5" t="s">
        <v>246</v>
      </c>
      <c r="C102" s="5" t="s">
        <v>257</v>
      </c>
      <c r="D102" s="11" t="s">
        <v>160</v>
      </c>
      <c r="E102" s="286" t="s">
        <v>175</v>
      </c>
      <c r="F102" s="20" t="s">
        <v>2860</v>
      </c>
      <c r="G102" s="20">
        <v>7</v>
      </c>
      <c r="I102">
        <f>VLOOKUP(C102,FMod!B:F,5,0)</f>
        <v>0</v>
      </c>
    </row>
    <row r="103" spans="1:9" x14ac:dyDescent="0.25">
      <c r="A103" s="5" t="s">
        <v>93</v>
      </c>
      <c r="B103" s="5">
        <v>0</v>
      </c>
      <c r="C103" s="5" t="s">
        <v>258</v>
      </c>
      <c r="D103" s="11" t="s">
        <v>162</v>
      </c>
      <c r="E103" s="286"/>
      <c r="F103" s="20" t="s">
        <v>2860</v>
      </c>
      <c r="G103" s="20">
        <v>0</v>
      </c>
      <c r="I103">
        <f>VLOOKUP(C103,FMod!B:F,5,0)</f>
        <v>0</v>
      </c>
    </row>
    <row r="104" spans="1:9" x14ac:dyDescent="0.25">
      <c r="A104" s="5" t="s">
        <v>93</v>
      </c>
      <c r="B104" s="5" t="s">
        <v>249</v>
      </c>
      <c r="C104" s="5" t="s">
        <v>259</v>
      </c>
      <c r="D104" s="11" t="s">
        <v>164</v>
      </c>
      <c r="E104" s="286"/>
      <c r="F104" s="20" t="s">
        <v>2860</v>
      </c>
      <c r="G104" s="20">
        <v>0</v>
      </c>
      <c r="I104">
        <f>VLOOKUP(C104,FMod!B:F,5,0)</f>
        <v>0</v>
      </c>
    </row>
    <row r="105" spans="1:9" x14ac:dyDescent="0.25">
      <c r="A105" s="5" t="s">
        <v>97</v>
      </c>
      <c r="B105" s="5" t="s">
        <v>251</v>
      </c>
      <c r="C105" s="5" t="s">
        <v>260</v>
      </c>
      <c r="D105" s="11" t="s">
        <v>166</v>
      </c>
      <c r="E105" s="286"/>
      <c r="F105" s="20" t="s">
        <v>2860</v>
      </c>
      <c r="G105" s="20">
        <v>7</v>
      </c>
      <c r="I105">
        <f>VLOOKUP(C105,FMod!B:F,5,0)</f>
        <v>0</v>
      </c>
    </row>
    <row r="106" spans="1:9" x14ac:dyDescent="0.25">
      <c r="A106" s="5" t="s">
        <v>101</v>
      </c>
      <c r="B106" s="5" t="s">
        <v>253</v>
      </c>
      <c r="C106" s="5" t="s">
        <v>261</v>
      </c>
      <c r="D106" s="11" t="s">
        <v>168</v>
      </c>
      <c r="E106" s="286"/>
      <c r="F106" s="20" t="s">
        <v>2860</v>
      </c>
      <c r="G106" s="20">
        <v>0</v>
      </c>
      <c r="I106">
        <f>VLOOKUP(C106,FMod!B:F,5,0)</f>
        <v>0</v>
      </c>
    </row>
    <row r="107" spans="1:9" x14ac:dyDescent="0.25">
      <c r="A107" s="5" t="s">
        <v>262</v>
      </c>
      <c r="B107" s="5" t="s">
        <v>262</v>
      </c>
      <c r="C107" s="5" t="s">
        <v>263</v>
      </c>
      <c r="D107" s="11" t="s">
        <v>264</v>
      </c>
      <c r="E107" s="7" t="s">
        <v>5</v>
      </c>
      <c r="F107" s="6" t="s">
        <v>6</v>
      </c>
      <c r="G107" s="6"/>
      <c r="I107">
        <f>VLOOKUP(C107,FMod!B:F,5,0)</f>
        <v>0</v>
      </c>
    </row>
    <row r="108" spans="1:9" x14ac:dyDescent="0.25">
      <c r="A108" s="5" t="s">
        <v>89</v>
      </c>
      <c r="B108" s="5"/>
      <c r="C108" s="5" t="s">
        <v>265</v>
      </c>
      <c r="D108" s="11" t="s">
        <v>266</v>
      </c>
      <c r="E108" s="7" t="s">
        <v>5</v>
      </c>
      <c r="F108" s="6" t="s">
        <v>92</v>
      </c>
      <c r="G108" s="6"/>
    </row>
    <row r="109" spans="1:9" x14ac:dyDescent="0.25">
      <c r="A109" s="5" t="s">
        <v>93</v>
      </c>
      <c r="B109" s="5"/>
      <c r="C109" s="5" t="s">
        <v>267</v>
      </c>
      <c r="D109" s="11" t="s">
        <v>164</v>
      </c>
      <c r="E109" s="7" t="s">
        <v>5</v>
      </c>
      <c r="F109" s="6" t="s">
        <v>96</v>
      </c>
      <c r="G109" s="6"/>
    </row>
    <row r="110" spans="1:9" x14ac:dyDescent="0.25">
      <c r="A110" s="5" t="s">
        <v>97</v>
      </c>
      <c r="B110" s="5"/>
      <c r="C110" s="5" t="s">
        <v>268</v>
      </c>
      <c r="D110" s="11" t="s">
        <v>166</v>
      </c>
      <c r="E110" s="7" t="s">
        <v>5</v>
      </c>
      <c r="F110" s="6" t="s">
        <v>100</v>
      </c>
      <c r="G110" s="6"/>
    </row>
    <row r="111" spans="1:9" x14ac:dyDescent="0.25">
      <c r="A111" s="5" t="s">
        <v>101</v>
      </c>
      <c r="B111" s="5"/>
      <c r="C111" s="5" t="s">
        <v>269</v>
      </c>
      <c r="D111" s="11" t="s">
        <v>168</v>
      </c>
      <c r="E111" s="7" t="s">
        <v>5</v>
      </c>
      <c r="F111" s="6" t="s">
        <v>104</v>
      </c>
      <c r="G111" s="6"/>
    </row>
    <row r="112" spans="1:9" x14ac:dyDescent="0.25">
      <c r="A112" s="5" t="s">
        <v>270</v>
      </c>
      <c r="B112" s="5" t="s">
        <v>270</v>
      </c>
      <c r="C112" s="5" t="s">
        <v>271</v>
      </c>
      <c r="D112" s="11" t="s">
        <v>272</v>
      </c>
      <c r="E112" s="7" t="s">
        <v>5</v>
      </c>
      <c r="F112" s="6" t="s">
        <v>6</v>
      </c>
      <c r="G112" s="6"/>
      <c r="I112">
        <f>VLOOKUP(C112,FMod!B:F,5,0)</f>
        <v>0</v>
      </c>
    </row>
    <row r="113" spans="1:9" x14ac:dyDescent="0.25">
      <c r="A113" s="5" t="s">
        <v>89</v>
      </c>
      <c r="B113" s="5" t="s">
        <v>273</v>
      </c>
      <c r="C113" s="5" t="s">
        <v>274</v>
      </c>
      <c r="D113" s="11" t="s">
        <v>266</v>
      </c>
      <c r="E113" s="286" t="s">
        <v>175</v>
      </c>
      <c r="F113" s="20" t="s">
        <v>2860</v>
      </c>
      <c r="G113" s="20">
        <v>4</v>
      </c>
      <c r="I113">
        <f>VLOOKUP(C113,FMod!B:F,5,0)</f>
        <v>1.87</v>
      </c>
    </row>
    <row r="114" spans="1:9" x14ac:dyDescent="0.25">
      <c r="A114" s="5" t="s">
        <v>93</v>
      </c>
      <c r="B114" s="5" t="s">
        <v>275</v>
      </c>
      <c r="C114" s="5" t="s">
        <v>276</v>
      </c>
      <c r="D114" s="11" t="s">
        <v>164</v>
      </c>
      <c r="E114" s="286"/>
      <c r="F114" s="20" t="s">
        <v>2860</v>
      </c>
      <c r="G114" s="20">
        <v>0</v>
      </c>
      <c r="I114">
        <f>VLOOKUP(C114,FMod!B:F,5,0)</f>
        <v>0</v>
      </c>
    </row>
    <row r="115" spans="1:9" x14ac:dyDescent="0.25">
      <c r="A115" s="5" t="s">
        <v>97</v>
      </c>
      <c r="B115" s="5" t="s">
        <v>277</v>
      </c>
      <c r="C115" s="5" t="s">
        <v>278</v>
      </c>
      <c r="D115" s="11" t="s">
        <v>166</v>
      </c>
      <c r="E115" s="286"/>
      <c r="F115" s="20" t="s">
        <v>2860</v>
      </c>
      <c r="G115" s="20">
        <v>4</v>
      </c>
      <c r="I115">
        <f>VLOOKUP(C115,FMod!B:F,5,0)</f>
        <v>1.87</v>
      </c>
    </row>
    <row r="116" spans="1:9" x14ac:dyDescent="0.25">
      <c r="A116" s="5" t="s">
        <v>101</v>
      </c>
      <c r="B116" s="5" t="s">
        <v>279</v>
      </c>
      <c r="C116" s="5" t="s">
        <v>280</v>
      </c>
      <c r="D116" s="11" t="s">
        <v>168</v>
      </c>
      <c r="E116" s="286"/>
      <c r="F116" s="20" t="s">
        <v>2860</v>
      </c>
      <c r="G116" s="20">
        <v>0</v>
      </c>
      <c r="I116">
        <f>VLOOKUP(C116,FMod!B:F,5,0)</f>
        <v>0</v>
      </c>
    </row>
    <row r="117" spans="1:9" x14ac:dyDescent="0.25">
      <c r="A117" s="5" t="s">
        <v>281</v>
      </c>
      <c r="B117" s="5" t="s">
        <v>281</v>
      </c>
      <c r="C117" s="5" t="s">
        <v>282</v>
      </c>
      <c r="D117" s="11" t="s">
        <v>283</v>
      </c>
      <c r="E117" s="7" t="s">
        <v>5</v>
      </c>
      <c r="F117" s="6" t="s">
        <v>6</v>
      </c>
      <c r="G117" s="6"/>
      <c r="I117">
        <f>VLOOKUP(C117,FMod!B:F,5,0)</f>
        <v>0</v>
      </c>
    </row>
    <row r="118" spans="1:9" x14ac:dyDescent="0.25">
      <c r="A118" s="5" t="s">
        <v>89</v>
      </c>
      <c r="B118" s="5" t="s">
        <v>284</v>
      </c>
      <c r="C118" s="5" t="s">
        <v>285</v>
      </c>
      <c r="D118" s="11" t="s">
        <v>266</v>
      </c>
      <c r="E118" s="286" t="s">
        <v>175</v>
      </c>
      <c r="F118" s="20" t="s">
        <v>2860</v>
      </c>
      <c r="G118" s="20">
        <v>5</v>
      </c>
      <c r="I118">
        <f>VLOOKUP(C118,FMod!B:F,5,0)</f>
        <v>0</v>
      </c>
    </row>
    <row r="119" spans="1:9" x14ac:dyDescent="0.25">
      <c r="A119" s="5" t="s">
        <v>93</v>
      </c>
      <c r="B119" s="5" t="s">
        <v>286</v>
      </c>
      <c r="C119" s="5" t="s">
        <v>287</v>
      </c>
      <c r="D119" s="11" t="s">
        <v>164</v>
      </c>
      <c r="E119" s="286"/>
      <c r="F119" s="20" t="s">
        <v>2860</v>
      </c>
      <c r="G119" s="20">
        <v>0</v>
      </c>
      <c r="I119">
        <f>VLOOKUP(C119,FMod!B:F,5,0)</f>
        <v>0</v>
      </c>
    </row>
    <row r="120" spans="1:9" x14ac:dyDescent="0.25">
      <c r="A120" s="5" t="s">
        <v>97</v>
      </c>
      <c r="B120" s="5" t="s">
        <v>288</v>
      </c>
      <c r="C120" s="5" t="s">
        <v>289</v>
      </c>
      <c r="D120" s="11" t="s">
        <v>166</v>
      </c>
      <c r="E120" s="286"/>
      <c r="F120" s="20" t="s">
        <v>2860</v>
      </c>
      <c r="G120" s="20">
        <v>5</v>
      </c>
      <c r="I120">
        <f>VLOOKUP(C120,FMod!B:F,5,0)</f>
        <v>0</v>
      </c>
    </row>
    <row r="121" spans="1:9" x14ac:dyDescent="0.25">
      <c r="A121" s="5" t="s">
        <v>101</v>
      </c>
      <c r="B121" s="5" t="s">
        <v>290</v>
      </c>
      <c r="C121" s="5" t="s">
        <v>291</v>
      </c>
      <c r="D121" s="11" t="s">
        <v>168</v>
      </c>
      <c r="E121" s="286"/>
      <c r="F121" s="20" t="s">
        <v>2860</v>
      </c>
      <c r="G121" s="20">
        <v>0</v>
      </c>
      <c r="I121">
        <f>VLOOKUP(C121,FMod!B:F,5,0)</f>
        <v>0</v>
      </c>
    </row>
    <row r="122" spans="1:9" x14ac:dyDescent="0.25">
      <c r="A122" s="5" t="s">
        <v>292</v>
      </c>
      <c r="B122" s="5" t="s">
        <v>292</v>
      </c>
      <c r="C122" s="5" t="s">
        <v>293</v>
      </c>
      <c r="D122" s="11" t="s">
        <v>294</v>
      </c>
      <c r="E122" s="7" t="s">
        <v>5</v>
      </c>
      <c r="F122" s="6" t="s">
        <v>6</v>
      </c>
      <c r="G122" s="6"/>
      <c r="I122">
        <f>VLOOKUP(C122,FMod!B:F,5,0)</f>
        <v>0</v>
      </c>
    </row>
    <row r="123" spans="1:9" x14ac:dyDescent="0.25">
      <c r="A123" s="5" t="s">
        <v>89</v>
      </c>
      <c r="B123" s="5" t="s">
        <v>295</v>
      </c>
      <c r="C123" s="5" t="s">
        <v>296</v>
      </c>
      <c r="D123" s="11" t="s">
        <v>266</v>
      </c>
      <c r="E123" s="286" t="s">
        <v>175</v>
      </c>
      <c r="F123" s="20" t="s">
        <v>2860</v>
      </c>
      <c r="G123" s="20">
        <v>5</v>
      </c>
      <c r="I123">
        <f>VLOOKUP(C123,FMod!B:F,5,0)</f>
        <v>0</v>
      </c>
    </row>
    <row r="124" spans="1:9" x14ac:dyDescent="0.25">
      <c r="A124" s="5" t="s">
        <v>93</v>
      </c>
      <c r="B124" s="5" t="s">
        <v>297</v>
      </c>
      <c r="C124" s="5" t="s">
        <v>298</v>
      </c>
      <c r="D124" s="11" t="s">
        <v>164</v>
      </c>
      <c r="E124" s="286"/>
      <c r="F124" s="20" t="s">
        <v>2860</v>
      </c>
      <c r="G124" s="20">
        <v>0</v>
      </c>
      <c r="I124">
        <f>VLOOKUP(C124,FMod!B:F,5,0)</f>
        <v>0</v>
      </c>
    </row>
    <row r="125" spans="1:9" x14ac:dyDescent="0.25">
      <c r="A125" s="5" t="s">
        <v>97</v>
      </c>
      <c r="B125" s="5" t="s">
        <v>299</v>
      </c>
      <c r="C125" s="5" t="s">
        <v>300</v>
      </c>
      <c r="D125" s="11" t="s">
        <v>166</v>
      </c>
      <c r="E125" s="286"/>
      <c r="F125" s="20" t="s">
        <v>2860</v>
      </c>
      <c r="G125" s="20">
        <v>5</v>
      </c>
      <c r="I125">
        <f>VLOOKUP(C125,FMod!B:F,5,0)</f>
        <v>0</v>
      </c>
    </row>
    <row r="126" spans="1:9" x14ac:dyDescent="0.25">
      <c r="A126" s="5" t="s">
        <v>101</v>
      </c>
      <c r="B126" s="5" t="s">
        <v>301</v>
      </c>
      <c r="C126" s="5" t="s">
        <v>302</v>
      </c>
      <c r="D126" s="11" t="s">
        <v>168</v>
      </c>
      <c r="E126" s="286"/>
      <c r="F126" s="20" t="s">
        <v>2860</v>
      </c>
      <c r="G126" s="20">
        <v>0</v>
      </c>
      <c r="I126">
        <f>VLOOKUP(C126,FMod!B:F,5,0)</f>
        <v>0</v>
      </c>
    </row>
    <row r="127" spans="1:9" x14ac:dyDescent="0.25">
      <c r="A127" s="5" t="s">
        <v>303</v>
      </c>
      <c r="B127" s="5" t="s">
        <v>303</v>
      </c>
      <c r="C127" s="5" t="s">
        <v>304</v>
      </c>
      <c r="D127" s="11" t="s">
        <v>305</v>
      </c>
      <c r="E127" s="7" t="s">
        <v>5</v>
      </c>
      <c r="F127" s="6" t="s">
        <v>6</v>
      </c>
      <c r="G127" s="6"/>
      <c r="I127">
        <f>VLOOKUP(C127,FMod!B:F,5,0)</f>
        <v>0</v>
      </c>
    </row>
    <row r="128" spans="1:9" x14ac:dyDescent="0.25">
      <c r="A128" s="5" t="s">
        <v>89</v>
      </c>
      <c r="B128" s="5" t="s">
        <v>306</v>
      </c>
      <c r="C128" s="5" t="s">
        <v>307</v>
      </c>
      <c r="D128" s="11" t="s">
        <v>266</v>
      </c>
      <c r="E128" s="286" t="s">
        <v>175</v>
      </c>
      <c r="F128" s="20" t="s">
        <v>2860</v>
      </c>
      <c r="G128" s="20">
        <v>5</v>
      </c>
      <c r="I128">
        <f>VLOOKUP(C128,FMod!B:F,5,0)</f>
        <v>0</v>
      </c>
    </row>
    <row r="129" spans="1:9" x14ac:dyDescent="0.25">
      <c r="A129" s="5" t="s">
        <v>93</v>
      </c>
      <c r="B129" s="5" t="s">
        <v>308</v>
      </c>
      <c r="C129" s="5" t="s">
        <v>309</v>
      </c>
      <c r="D129" s="11" t="s">
        <v>164</v>
      </c>
      <c r="E129" s="286"/>
      <c r="F129" s="20" t="s">
        <v>2860</v>
      </c>
      <c r="G129" s="20">
        <v>0</v>
      </c>
      <c r="I129">
        <f>VLOOKUP(C129,FMod!B:F,5,0)</f>
        <v>0</v>
      </c>
    </row>
    <row r="130" spans="1:9" x14ac:dyDescent="0.25">
      <c r="A130" s="5" t="s">
        <v>97</v>
      </c>
      <c r="B130" s="5" t="s">
        <v>310</v>
      </c>
      <c r="C130" s="5" t="s">
        <v>311</v>
      </c>
      <c r="D130" s="11" t="s">
        <v>166</v>
      </c>
      <c r="E130" s="286"/>
      <c r="F130" s="20" t="s">
        <v>2860</v>
      </c>
      <c r="G130" s="20">
        <v>5</v>
      </c>
      <c r="I130">
        <f>VLOOKUP(C130,FMod!B:F,5,0)</f>
        <v>0</v>
      </c>
    </row>
    <row r="131" spans="1:9" x14ac:dyDescent="0.25">
      <c r="A131" s="5" t="s">
        <v>101</v>
      </c>
      <c r="B131" s="5" t="s">
        <v>312</v>
      </c>
      <c r="C131" s="5" t="s">
        <v>313</v>
      </c>
      <c r="D131" s="11" t="s">
        <v>168</v>
      </c>
      <c r="E131" s="286"/>
      <c r="F131" s="20" t="s">
        <v>2860</v>
      </c>
      <c r="G131" s="20">
        <v>0</v>
      </c>
      <c r="I131">
        <f>VLOOKUP(C131,FMod!B:F,5,0)</f>
        <v>0</v>
      </c>
    </row>
    <row r="132" spans="1:9" x14ac:dyDescent="0.25">
      <c r="A132" s="5" t="s">
        <v>314</v>
      </c>
      <c r="B132" s="5" t="s">
        <v>314</v>
      </c>
      <c r="C132" s="5" t="s">
        <v>315</v>
      </c>
      <c r="D132" s="11" t="s">
        <v>316</v>
      </c>
      <c r="E132" s="7" t="s">
        <v>5</v>
      </c>
      <c r="F132" s="6" t="s">
        <v>6</v>
      </c>
      <c r="G132" s="6"/>
      <c r="I132">
        <f>VLOOKUP(C132,FMod!B:F,5,0)</f>
        <v>0</v>
      </c>
    </row>
    <row r="133" spans="1:9" x14ac:dyDescent="0.25">
      <c r="A133" s="5" t="s">
        <v>89</v>
      </c>
      <c r="B133" s="5" t="s">
        <v>317</v>
      </c>
      <c r="C133" s="5" t="s">
        <v>318</v>
      </c>
      <c r="D133" s="11" t="s">
        <v>319</v>
      </c>
      <c r="E133" s="14" t="s">
        <v>16</v>
      </c>
      <c r="F133" s="15" t="s">
        <v>320</v>
      </c>
      <c r="G133" s="15">
        <v>7</v>
      </c>
      <c r="H133" s="12" t="s">
        <v>18</v>
      </c>
      <c r="I133">
        <f>VLOOKUP(C133,FMod!B:F,5,0)</f>
        <v>0</v>
      </c>
    </row>
    <row r="134" spans="1:9" x14ac:dyDescent="0.25">
      <c r="A134" s="5" t="s">
        <v>89</v>
      </c>
      <c r="B134" s="5" t="s">
        <v>322</v>
      </c>
      <c r="C134" s="5" t="s">
        <v>323</v>
      </c>
      <c r="D134" s="11" t="s">
        <v>324</v>
      </c>
      <c r="E134" s="14" t="s">
        <v>16</v>
      </c>
      <c r="F134" s="15" t="s">
        <v>325</v>
      </c>
      <c r="G134" s="15">
        <v>8</v>
      </c>
      <c r="H134" s="12" t="s">
        <v>18</v>
      </c>
      <c r="I134">
        <f>VLOOKUP(C134,FMod!B:F,5,0)</f>
        <v>0</v>
      </c>
    </row>
    <row r="135" spans="1:9" x14ac:dyDescent="0.25">
      <c r="A135" s="5" t="s">
        <v>93</v>
      </c>
      <c r="B135" s="5" t="s">
        <v>328</v>
      </c>
      <c r="C135" s="5" t="s">
        <v>329</v>
      </c>
      <c r="D135" s="11" t="s">
        <v>330</v>
      </c>
      <c r="E135" s="14" t="s">
        <v>16</v>
      </c>
      <c r="F135" s="15" t="s">
        <v>331</v>
      </c>
      <c r="G135" s="15">
        <v>7</v>
      </c>
      <c r="H135" s="12" t="s">
        <v>18</v>
      </c>
      <c r="I135">
        <f>VLOOKUP(C135,FMod!B:F,5,0)</f>
        <v>0</v>
      </c>
    </row>
    <row r="136" spans="1:9" x14ac:dyDescent="0.25">
      <c r="A136" s="5" t="s">
        <v>93</v>
      </c>
      <c r="B136" s="5" t="s">
        <v>333</v>
      </c>
      <c r="C136" s="5" t="s">
        <v>334</v>
      </c>
      <c r="D136" s="11" t="s">
        <v>335</v>
      </c>
      <c r="E136" s="14" t="s">
        <v>16</v>
      </c>
      <c r="F136" s="15" t="s">
        <v>336</v>
      </c>
      <c r="G136" s="15">
        <v>8</v>
      </c>
      <c r="H136" s="12" t="s">
        <v>18</v>
      </c>
      <c r="I136">
        <f>VLOOKUP(C136,FMod!B:F,5,0)</f>
        <v>0</v>
      </c>
    </row>
    <row r="137" spans="1:9" x14ac:dyDescent="0.25">
      <c r="A137" s="5" t="s">
        <v>97</v>
      </c>
      <c r="B137" s="5" t="s">
        <v>338</v>
      </c>
      <c r="C137" s="5" t="s">
        <v>339</v>
      </c>
      <c r="D137" s="11" t="s">
        <v>103</v>
      </c>
      <c r="E137" s="14" t="s">
        <v>16</v>
      </c>
      <c r="F137" s="15" t="s">
        <v>340</v>
      </c>
      <c r="G137" s="15">
        <v>0</v>
      </c>
      <c r="H137" s="12" t="s">
        <v>18</v>
      </c>
      <c r="I137">
        <f>VLOOKUP(C137,FMod!B:F,5,0)</f>
        <v>0</v>
      </c>
    </row>
    <row r="138" spans="1:9" x14ac:dyDescent="0.25">
      <c r="A138" s="5" t="s">
        <v>342</v>
      </c>
      <c r="B138" s="5" t="s">
        <v>342</v>
      </c>
      <c r="C138" s="5" t="s">
        <v>343</v>
      </c>
      <c r="D138" s="11" t="s">
        <v>344</v>
      </c>
      <c r="E138" s="7" t="s">
        <v>5</v>
      </c>
      <c r="F138" s="6" t="s">
        <v>6</v>
      </c>
      <c r="G138" s="6"/>
      <c r="I138">
        <f>VLOOKUP(C138,FMod!B:F,5,0)</f>
        <v>0</v>
      </c>
    </row>
    <row r="139" spans="1:9" x14ac:dyDescent="0.25">
      <c r="A139" s="5" t="s">
        <v>89</v>
      </c>
      <c r="B139" s="5" t="s">
        <v>345</v>
      </c>
      <c r="C139" s="5" t="s">
        <v>346</v>
      </c>
      <c r="D139" s="11" t="s">
        <v>347</v>
      </c>
      <c r="E139" s="14" t="s">
        <v>16</v>
      </c>
      <c r="F139" s="15" t="s">
        <v>348</v>
      </c>
      <c r="G139" s="15">
        <v>7</v>
      </c>
      <c r="H139" s="12" t="s">
        <v>18</v>
      </c>
      <c r="I139">
        <f>VLOOKUP(C139,FMod!B:F,5,0)</f>
        <v>0</v>
      </c>
    </row>
    <row r="140" spans="1:9" x14ac:dyDescent="0.25">
      <c r="A140" s="5" t="s">
        <v>89</v>
      </c>
      <c r="B140" s="5" t="s">
        <v>350</v>
      </c>
      <c r="C140" s="5" t="s">
        <v>351</v>
      </c>
      <c r="D140" s="11" t="s">
        <v>352</v>
      </c>
      <c r="E140" s="14" t="s">
        <v>16</v>
      </c>
      <c r="F140" s="15" t="s">
        <v>353</v>
      </c>
      <c r="G140" s="15">
        <v>8</v>
      </c>
      <c r="H140" s="12" t="s">
        <v>18</v>
      </c>
      <c r="I140">
        <f>VLOOKUP(C140,FMod!B:F,5,0)</f>
        <v>0</v>
      </c>
    </row>
    <row r="141" spans="1:9" x14ac:dyDescent="0.25">
      <c r="A141" s="5" t="s">
        <v>93</v>
      </c>
      <c r="B141" s="5" t="s">
        <v>355</v>
      </c>
      <c r="C141" s="5" t="s">
        <v>356</v>
      </c>
      <c r="D141" s="11" t="s">
        <v>103</v>
      </c>
      <c r="E141" s="14" t="s">
        <v>16</v>
      </c>
      <c r="F141" s="15" t="s">
        <v>357</v>
      </c>
      <c r="G141" s="15">
        <v>0</v>
      </c>
      <c r="H141" s="12" t="s">
        <v>18</v>
      </c>
      <c r="I141">
        <f>VLOOKUP(C141,FMod!B:F,5,0)</f>
        <v>0</v>
      </c>
    </row>
    <row r="142" spans="1:9" x14ac:dyDescent="0.25">
      <c r="A142" s="5" t="s">
        <v>358</v>
      </c>
      <c r="B142" s="5" t="s">
        <v>358</v>
      </c>
      <c r="C142" s="5" t="s">
        <v>359</v>
      </c>
      <c r="D142" s="11" t="s">
        <v>360</v>
      </c>
      <c r="E142" s="7" t="s">
        <v>5</v>
      </c>
      <c r="F142" s="6" t="s">
        <v>6</v>
      </c>
      <c r="G142" s="6"/>
      <c r="I142">
        <f>VLOOKUP(C142,FMod!B:F,5,0)</f>
        <v>0</v>
      </c>
    </row>
    <row r="143" spans="1:9" x14ac:dyDescent="0.25">
      <c r="A143" s="5"/>
      <c r="B143" s="5" t="s">
        <v>361</v>
      </c>
      <c r="C143" s="22" t="s">
        <v>362</v>
      </c>
      <c r="D143" s="23" t="s">
        <v>363</v>
      </c>
      <c r="E143" s="14" t="s">
        <v>16</v>
      </c>
      <c r="F143" s="15" t="s">
        <v>364</v>
      </c>
      <c r="G143" s="15">
        <v>7</v>
      </c>
      <c r="H143" s="12" t="s">
        <v>18</v>
      </c>
      <c r="I143">
        <f>VLOOKUP(C143,FMod!B:F,5,0)</f>
        <v>0</v>
      </c>
    </row>
    <row r="144" spans="1:9" x14ac:dyDescent="0.25">
      <c r="A144" s="5"/>
      <c r="B144" s="5" t="s">
        <v>367</v>
      </c>
      <c r="C144" s="22" t="s">
        <v>368</v>
      </c>
      <c r="D144" s="23" t="s">
        <v>369</v>
      </c>
      <c r="E144" s="14" t="s">
        <v>16</v>
      </c>
      <c r="F144" s="15" t="s">
        <v>370</v>
      </c>
      <c r="G144" s="15">
        <v>8</v>
      </c>
      <c r="H144" s="12" t="s">
        <v>18</v>
      </c>
      <c r="I144">
        <f>VLOOKUP(C144,FMod!B:F,5,0)</f>
        <v>0</v>
      </c>
    </row>
    <row r="145" spans="1:9" x14ac:dyDescent="0.25">
      <c r="A145" s="5" t="s">
        <v>372</v>
      </c>
      <c r="B145" s="5" t="s">
        <v>373</v>
      </c>
      <c r="C145" s="5" t="s">
        <v>374</v>
      </c>
      <c r="D145" s="6" t="s">
        <v>375</v>
      </c>
      <c r="E145" s="7" t="s">
        <v>5</v>
      </c>
      <c r="F145" s="6" t="s">
        <v>6</v>
      </c>
      <c r="G145" s="6"/>
      <c r="I145">
        <f>VLOOKUP(C145,FMod!B:F,5,0)</f>
        <v>0</v>
      </c>
    </row>
    <row r="146" spans="1:9" x14ac:dyDescent="0.25">
      <c r="A146" s="5" t="s">
        <v>376</v>
      </c>
      <c r="B146" s="5" t="s">
        <v>377</v>
      </c>
      <c r="C146" s="5" t="s">
        <v>378</v>
      </c>
      <c r="D146" s="11" t="s">
        <v>379</v>
      </c>
      <c r="E146" s="14" t="s">
        <v>16</v>
      </c>
      <c r="F146" s="15" t="s">
        <v>380</v>
      </c>
      <c r="G146" s="15">
        <v>6</v>
      </c>
      <c r="H146" s="12" t="s">
        <v>18</v>
      </c>
      <c r="I146">
        <f>VLOOKUP(C146,FMod!B:F,5,0)</f>
        <v>0</v>
      </c>
    </row>
    <row r="147" spans="1:9" x14ac:dyDescent="0.25">
      <c r="A147" s="5" t="s">
        <v>381</v>
      </c>
      <c r="B147" s="5" t="s">
        <v>382</v>
      </c>
      <c r="C147" s="5" t="s">
        <v>383</v>
      </c>
      <c r="D147" s="11" t="s">
        <v>384</v>
      </c>
      <c r="E147" s="7" t="s">
        <v>5</v>
      </c>
      <c r="F147" s="6" t="s">
        <v>6</v>
      </c>
      <c r="G147" s="6"/>
      <c r="I147">
        <f>VLOOKUP(C147,FMod!B:F,5,0)</f>
        <v>0</v>
      </c>
    </row>
    <row r="148" spans="1:9" x14ac:dyDescent="0.25">
      <c r="A148" s="5"/>
      <c r="B148" s="5" t="s">
        <v>385</v>
      </c>
      <c r="C148" s="5" t="s">
        <v>386</v>
      </c>
      <c r="D148" s="11" t="s">
        <v>387</v>
      </c>
      <c r="E148" s="14" t="s">
        <v>16</v>
      </c>
      <c r="F148" s="15" t="s">
        <v>388</v>
      </c>
      <c r="G148" s="15">
        <v>7</v>
      </c>
      <c r="H148" s="12" t="s">
        <v>18</v>
      </c>
      <c r="I148">
        <f>VLOOKUP(C148,FMod!B:F,5,0)</f>
        <v>1.25</v>
      </c>
    </row>
    <row r="149" spans="1:9" x14ac:dyDescent="0.25">
      <c r="A149" s="5"/>
      <c r="B149" s="5" t="s">
        <v>389</v>
      </c>
      <c r="C149" s="5" t="s">
        <v>390</v>
      </c>
      <c r="D149" s="11" t="s">
        <v>391</v>
      </c>
      <c r="E149" s="14" t="s">
        <v>16</v>
      </c>
      <c r="F149" s="15" t="s">
        <v>392</v>
      </c>
      <c r="G149" s="15">
        <v>8</v>
      </c>
      <c r="H149" s="12" t="s">
        <v>18</v>
      </c>
      <c r="I149">
        <f>VLOOKUP(C149,FMod!B:F,5,0)</f>
        <v>1.87</v>
      </c>
    </row>
    <row r="150" spans="1:9" x14ac:dyDescent="0.25">
      <c r="A150" s="5" t="s">
        <v>393</v>
      </c>
      <c r="B150" s="5" t="s">
        <v>394</v>
      </c>
      <c r="C150" s="5" t="s">
        <v>395</v>
      </c>
      <c r="D150" s="11" t="s">
        <v>396</v>
      </c>
      <c r="E150" s="14" t="s">
        <v>16</v>
      </c>
      <c r="F150" s="15" t="s">
        <v>397</v>
      </c>
      <c r="G150" s="15">
        <v>0</v>
      </c>
      <c r="H150" s="12" t="s">
        <v>18</v>
      </c>
      <c r="I150">
        <f>VLOOKUP(C150,FMod!B:F,5,0)</f>
        <v>0</v>
      </c>
    </row>
    <row r="151" spans="1:9" x14ac:dyDescent="0.25">
      <c r="A151" s="5" t="s">
        <v>398</v>
      </c>
      <c r="B151" s="5" t="s">
        <v>399</v>
      </c>
      <c r="C151" s="5" t="s">
        <v>400</v>
      </c>
      <c r="D151" s="11" t="s">
        <v>401</v>
      </c>
      <c r="E151" s="14" t="s">
        <v>16</v>
      </c>
      <c r="F151" s="15" t="s">
        <v>402</v>
      </c>
      <c r="G151" s="15">
        <v>0</v>
      </c>
      <c r="H151" s="12" t="s">
        <v>18</v>
      </c>
      <c r="I151">
        <f>VLOOKUP(C151,FMod!B:F,5,0)</f>
        <v>0</v>
      </c>
    </row>
    <row r="152" spans="1:9" x14ac:dyDescent="0.25">
      <c r="A152" s="5" t="s">
        <v>403</v>
      </c>
      <c r="B152" s="5" t="s">
        <v>404</v>
      </c>
      <c r="C152" s="24" t="s">
        <v>405</v>
      </c>
      <c r="D152" s="25" t="s">
        <v>406</v>
      </c>
      <c r="E152" s="26" t="s">
        <v>16</v>
      </c>
      <c r="F152" s="284" t="s">
        <v>2906</v>
      </c>
      <c r="G152" s="27">
        <v>7</v>
      </c>
      <c r="H152" s="12" t="s">
        <v>18</v>
      </c>
      <c r="I152">
        <f>VLOOKUP(C152,FMod!B:F,5,0)</f>
        <v>0</v>
      </c>
    </row>
    <row r="153" spans="1:9" x14ac:dyDescent="0.25">
      <c r="A153" s="5" t="s">
        <v>407</v>
      </c>
      <c r="B153" s="11" t="s">
        <v>372</v>
      </c>
      <c r="C153" s="5" t="s">
        <v>408</v>
      </c>
      <c r="D153" s="11" t="s">
        <v>409</v>
      </c>
      <c r="E153" s="7" t="s">
        <v>5</v>
      </c>
      <c r="F153" s="6" t="s">
        <v>6</v>
      </c>
      <c r="G153" s="6"/>
      <c r="I153">
        <f>VLOOKUP(C153,FMod!B:F,5,0)</f>
        <v>0</v>
      </c>
    </row>
    <row r="154" spans="1:9" x14ac:dyDescent="0.25">
      <c r="A154" s="5"/>
      <c r="B154" s="11" t="s">
        <v>376</v>
      </c>
      <c r="C154" s="5" t="s">
        <v>410</v>
      </c>
      <c r="D154" s="23" t="s">
        <v>411</v>
      </c>
      <c r="E154" s="7" t="s">
        <v>5</v>
      </c>
      <c r="F154" s="6" t="s">
        <v>6</v>
      </c>
      <c r="G154" s="6"/>
      <c r="I154">
        <f>VLOOKUP(C154,FMod!B:F,5,0)</f>
        <v>0</v>
      </c>
    </row>
    <row r="155" spans="1:9" x14ac:dyDescent="0.25">
      <c r="A155" s="5"/>
      <c r="B155" s="11" t="s">
        <v>412</v>
      </c>
      <c r="C155" s="5" t="s">
        <v>413</v>
      </c>
      <c r="D155" s="28" t="s">
        <v>414</v>
      </c>
      <c r="E155" s="19" t="s">
        <v>175</v>
      </c>
      <c r="F155" s="20" t="s">
        <v>2860</v>
      </c>
      <c r="G155" s="20"/>
      <c r="I155">
        <f>VLOOKUP(C155,FMod!B:F,5,0)</f>
        <v>0</v>
      </c>
    </row>
    <row r="156" spans="1:9" x14ac:dyDescent="0.25">
      <c r="A156" s="5"/>
      <c r="B156" s="11" t="s">
        <v>415</v>
      </c>
      <c r="C156" s="5" t="s">
        <v>416</v>
      </c>
      <c r="D156" s="28" t="s">
        <v>417</v>
      </c>
      <c r="E156" s="19"/>
      <c r="F156" s="20" t="s">
        <v>2860</v>
      </c>
      <c r="G156" s="20"/>
      <c r="I156">
        <f>VLOOKUP(C156,FMod!B:F,5,0)</f>
        <v>0</v>
      </c>
    </row>
    <row r="157" spans="1:9" x14ac:dyDescent="0.25">
      <c r="A157" s="5"/>
      <c r="B157" s="11" t="s">
        <v>418</v>
      </c>
      <c r="C157" s="5" t="s">
        <v>419</v>
      </c>
      <c r="D157" s="28" t="s">
        <v>420</v>
      </c>
      <c r="E157" s="19"/>
      <c r="F157" s="20" t="s">
        <v>2860</v>
      </c>
      <c r="G157" s="20"/>
      <c r="I157">
        <f>VLOOKUP(C157,FMod!B:F,5,0)</f>
        <v>0</v>
      </c>
    </row>
    <row r="158" spans="1:9" x14ac:dyDescent="0.25">
      <c r="A158" s="5"/>
      <c r="B158" s="11" t="s">
        <v>421</v>
      </c>
      <c r="C158" s="5" t="s">
        <v>422</v>
      </c>
      <c r="D158" s="28" t="s">
        <v>423</v>
      </c>
      <c r="E158" s="19"/>
      <c r="F158" s="20" t="s">
        <v>2860</v>
      </c>
      <c r="G158" s="20"/>
      <c r="I158">
        <f>VLOOKUP(C158,FMod!B:F,5,0)</f>
        <v>0</v>
      </c>
    </row>
    <row r="159" spans="1:9" x14ac:dyDescent="0.25">
      <c r="A159" s="5"/>
      <c r="B159" s="11" t="s">
        <v>424</v>
      </c>
      <c r="C159" s="5" t="s">
        <v>425</v>
      </c>
      <c r="D159" s="28" t="s">
        <v>426</v>
      </c>
      <c r="E159" s="19"/>
      <c r="F159" s="20" t="s">
        <v>2860</v>
      </c>
      <c r="G159" s="20"/>
      <c r="I159">
        <f>VLOOKUP(C159,FMod!B:F,5,0)</f>
        <v>0</v>
      </c>
    </row>
    <row r="160" spans="1:9" x14ac:dyDescent="0.25">
      <c r="A160" s="5"/>
      <c r="B160" s="11" t="s">
        <v>427</v>
      </c>
      <c r="C160" s="5" t="s">
        <v>428</v>
      </c>
      <c r="D160" s="28" t="s">
        <v>429</v>
      </c>
      <c r="E160" s="19"/>
      <c r="F160" s="20" t="s">
        <v>2860</v>
      </c>
      <c r="G160" s="20"/>
      <c r="I160">
        <f>VLOOKUP(C160,FMod!B:F,5,0)</f>
        <v>0</v>
      </c>
    </row>
    <row r="161" spans="1:9" x14ac:dyDescent="0.25">
      <c r="A161" s="5"/>
      <c r="B161" s="11" t="s">
        <v>430</v>
      </c>
      <c r="C161" s="5" t="s">
        <v>431</v>
      </c>
      <c r="D161" s="28" t="s">
        <v>432</v>
      </c>
      <c r="E161" s="19"/>
      <c r="F161" s="20" t="s">
        <v>2860</v>
      </c>
      <c r="G161" s="20"/>
      <c r="I161">
        <f>VLOOKUP(C161,FMod!B:F,5,0)</f>
        <v>0</v>
      </c>
    </row>
    <row r="162" spans="1:9" x14ac:dyDescent="0.25">
      <c r="A162" s="5"/>
      <c r="B162" s="11" t="s">
        <v>433</v>
      </c>
      <c r="C162" s="5" t="s">
        <v>434</v>
      </c>
      <c r="D162" s="28" t="s">
        <v>435</v>
      </c>
      <c r="E162" s="19"/>
      <c r="F162" s="20" t="s">
        <v>2860</v>
      </c>
      <c r="G162" s="20"/>
      <c r="I162">
        <f>VLOOKUP(C162,FMod!B:F,5,0)</f>
        <v>0</v>
      </c>
    </row>
    <row r="163" spans="1:9" x14ac:dyDescent="0.25">
      <c r="A163" s="5"/>
      <c r="B163" s="11" t="s">
        <v>381</v>
      </c>
      <c r="C163" s="5" t="s">
        <v>436</v>
      </c>
      <c r="D163" s="23" t="s">
        <v>437</v>
      </c>
      <c r="E163" s="7" t="s">
        <v>5</v>
      </c>
      <c r="F163" s="6" t="s">
        <v>6</v>
      </c>
      <c r="G163" s="6"/>
      <c r="I163">
        <f>VLOOKUP(C163,FMod!B:F,5,0)</f>
        <v>0</v>
      </c>
    </row>
    <row r="164" spans="1:9" x14ac:dyDescent="0.25">
      <c r="A164" s="5"/>
      <c r="B164" s="11" t="s">
        <v>438</v>
      </c>
      <c r="C164" s="5" t="s">
        <v>439</v>
      </c>
      <c r="D164" s="28" t="s">
        <v>440</v>
      </c>
      <c r="E164" s="19" t="s">
        <v>175</v>
      </c>
      <c r="F164" s="20" t="s">
        <v>2860</v>
      </c>
      <c r="G164" s="20"/>
      <c r="I164">
        <f>VLOOKUP(C164,FMod!B:F,5,0)</f>
        <v>0</v>
      </c>
    </row>
    <row r="165" spans="1:9" x14ac:dyDescent="0.25">
      <c r="A165" s="5"/>
      <c r="B165" s="11" t="s">
        <v>441</v>
      </c>
      <c r="C165" s="5" t="s">
        <v>442</v>
      </c>
      <c r="D165" s="28" t="s">
        <v>443</v>
      </c>
      <c r="E165" s="19"/>
      <c r="F165" s="20" t="s">
        <v>2860</v>
      </c>
      <c r="G165" s="20"/>
      <c r="I165">
        <f>VLOOKUP(C165,FMod!B:F,5,0)</f>
        <v>0</v>
      </c>
    </row>
    <row r="166" spans="1:9" x14ac:dyDescent="0.25">
      <c r="A166" s="5"/>
      <c r="B166" s="11" t="s">
        <v>444</v>
      </c>
      <c r="C166" s="5" t="s">
        <v>445</v>
      </c>
      <c r="D166" s="28" t="s">
        <v>446</v>
      </c>
      <c r="E166" s="19"/>
      <c r="F166" s="20" t="s">
        <v>2860</v>
      </c>
      <c r="G166" s="20"/>
      <c r="I166">
        <f>VLOOKUP(C166,FMod!B:F,5,0)</f>
        <v>0</v>
      </c>
    </row>
    <row r="167" spans="1:9" ht="15.75" thickBot="1" x14ac:dyDescent="0.3">
      <c r="A167" s="5"/>
      <c r="B167" s="11" t="s">
        <v>447</v>
      </c>
      <c r="C167" s="5" t="s">
        <v>448</v>
      </c>
      <c r="D167" s="28" t="s">
        <v>449</v>
      </c>
      <c r="E167" s="19"/>
      <c r="F167" s="20" t="s">
        <v>2860</v>
      </c>
      <c r="G167" s="20"/>
      <c r="I167">
        <f>VLOOKUP(C167,FMod!B:F,5,0)</f>
        <v>0</v>
      </c>
    </row>
    <row r="168" spans="1:9" x14ac:dyDescent="0.25">
      <c r="A168" s="5" t="s">
        <v>450</v>
      </c>
      <c r="B168" s="5" t="s">
        <v>450</v>
      </c>
      <c r="C168" s="29" t="s">
        <v>451</v>
      </c>
      <c r="D168" s="30" t="s">
        <v>452</v>
      </c>
      <c r="E168" s="31" t="s">
        <v>5</v>
      </c>
      <c r="F168" s="30" t="s">
        <v>6</v>
      </c>
      <c r="G168" s="30"/>
    </row>
    <row r="169" spans="1:9" x14ac:dyDescent="0.25">
      <c r="A169" s="5" t="s">
        <v>453</v>
      </c>
      <c r="B169" s="5" t="s">
        <v>453</v>
      </c>
      <c r="C169" s="7" t="s">
        <v>454</v>
      </c>
      <c r="D169" s="11" t="s">
        <v>455</v>
      </c>
      <c r="E169" s="7" t="s">
        <v>5</v>
      </c>
      <c r="F169" s="6" t="s">
        <v>6</v>
      </c>
      <c r="G169" s="6"/>
    </row>
    <row r="170" spans="1:9" s="13" customFormat="1" x14ac:dyDescent="0.25">
      <c r="A170" s="5" t="s">
        <v>456</v>
      </c>
      <c r="B170" s="5" t="s">
        <v>456</v>
      </c>
      <c r="C170" s="7" t="s">
        <v>457</v>
      </c>
      <c r="D170" s="11" t="s">
        <v>458</v>
      </c>
      <c r="E170" s="7" t="s">
        <v>5</v>
      </c>
      <c r="F170" s="6" t="s">
        <v>6</v>
      </c>
      <c r="G170" s="6"/>
      <c r="H170" s="12"/>
      <c r="I170"/>
    </row>
    <row r="171" spans="1:9" s="13" customFormat="1" x14ac:dyDescent="0.25">
      <c r="A171" s="5"/>
      <c r="B171" s="5" t="s">
        <v>459</v>
      </c>
      <c r="C171" s="7" t="s">
        <v>460</v>
      </c>
      <c r="D171" s="11" t="s">
        <v>461</v>
      </c>
      <c r="E171" s="14" t="s">
        <v>16</v>
      </c>
      <c r="F171" s="15" t="s">
        <v>462</v>
      </c>
      <c r="G171" s="15"/>
      <c r="H171" s="12" t="s">
        <v>18</v>
      </c>
      <c r="I171"/>
    </row>
    <row r="172" spans="1:9" s="13" customFormat="1" x14ac:dyDescent="0.25">
      <c r="A172" s="5"/>
      <c r="B172" s="5" t="s">
        <v>463</v>
      </c>
      <c r="C172" s="7" t="s">
        <v>464</v>
      </c>
      <c r="D172" s="11" t="s">
        <v>465</v>
      </c>
      <c r="E172" s="14" t="s">
        <v>16</v>
      </c>
      <c r="F172" s="15" t="s">
        <v>466</v>
      </c>
      <c r="G172" s="15"/>
      <c r="H172" s="12" t="s">
        <v>18</v>
      </c>
      <c r="I172"/>
    </row>
    <row r="173" spans="1:9" s="13" customFormat="1" x14ac:dyDescent="0.25">
      <c r="A173" s="5"/>
      <c r="B173" s="5" t="s">
        <v>467</v>
      </c>
      <c r="C173" s="7" t="s">
        <v>468</v>
      </c>
      <c r="D173" s="11" t="s">
        <v>469</v>
      </c>
      <c r="E173" s="285" t="s">
        <v>26</v>
      </c>
      <c r="F173" s="18" t="s">
        <v>2861</v>
      </c>
      <c r="G173" s="18"/>
      <c r="H173" s="12"/>
      <c r="I173"/>
    </row>
    <row r="174" spans="1:9" s="13" customFormat="1" x14ac:dyDescent="0.25">
      <c r="A174" s="5"/>
      <c r="B174" s="5" t="s">
        <v>470</v>
      </c>
      <c r="C174" s="7" t="s">
        <v>471</v>
      </c>
      <c r="D174" s="11" t="s">
        <v>472</v>
      </c>
      <c r="E174" s="285"/>
      <c r="F174" s="18" t="s">
        <v>2861</v>
      </c>
      <c r="G174" s="18"/>
      <c r="H174" s="12"/>
      <c r="I174"/>
    </row>
    <row r="175" spans="1:9" s="13" customFormat="1" x14ac:dyDescent="0.25">
      <c r="A175" s="5" t="s">
        <v>473</v>
      </c>
      <c r="B175" s="5" t="s">
        <v>473</v>
      </c>
      <c r="C175" s="7" t="s">
        <v>474</v>
      </c>
      <c r="D175" s="11" t="s">
        <v>475</v>
      </c>
      <c r="E175" s="7" t="s">
        <v>5</v>
      </c>
      <c r="F175" s="6" t="s">
        <v>6</v>
      </c>
      <c r="G175" s="6"/>
      <c r="H175" s="12"/>
      <c r="I175"/>
    </row>
    <row r="176" spans="1:9" s="13" customFormat="1" x14ac:dyDescent="0.25">
      <c r="A176" s="5"/>
      <c r="B176" s="5" t="s">
        <v>476</v>
      </c>
      <c r="C176" s="7" t="s">
        <v>477</v>
      </c>
      <c r="D176" s="11" t="s">
        <v>478</v>
      </c>
      <c r="E176" s="14" t="s">
        <v>16</v>
      </c>
      <c r="F176" s="15" t="s">
        <v>479</v>
      </c>
      <c r="G176" s="15"/>
      <c r="H176" s="12" t="s">
        <v>18</v>
      </c>
      <c r="I176"/>
    </row>
    <row r="177" spans="1:9" s="13" customFormat="1" x14ac:dyDescent="0.25">
      <c r="A177" s="5"/>
      <c r="B177" s="5" t="s">
        <v>480</v>
      </c>
      <c r="C177" s="7" t="s">
        <v>481</v>
      </c>
      <c r="D177" s="11" t="s">
        <v>482</v>
      </c>
      <c r="E177" s="14" t="s">
        <v>16</v>
      </c>
      <c r="F177" s="15" t="s">
        <v>483</v>
      </c>
      <c r="G177" s="15"/>
      <c r="H177" s="12" t="s">
        <v>18</v>
      </c>
      <c r="I177"/>
    </row>
    <row r="178" spans="1:9" s="13" customFormat="1" x14ac:dyDescent="0.25">
      <c r="A178" s="5"/>
      <c r="B178" s="5" t="s">
        <v>484</v>
      </c>
      <c r="C178" s="7" t="s">
        <v>485</v>
      </c>
      <c r="D178" s="11" t="s">
        <v>486</v>
      </c>
      <c r="E178" s="285" t="s">
        <v>26</v>
      </c>
      <c r="F178" s="18" t="s">
        <v>2861</v>
      </c>
      <c r="G178" s="18"/>
      <c r="H178" s="12"/>
      <c r="I178"/>
    </row>
    <row r="179" spans="1:9" s="13" customFormat="1" x14ac:dyDescent="0.25">
      <c r="A179" s="5"/>
      <c r="B179" s="5" t="s">
        <v>487</v>
      </c>
      <c r="C179" s="7" t="s">
        <v>488</v>
      </c>
      <c r="D179" s="11" t="s">
        <v>489</v>
      </c>
      <c r="E179" s="285"/>
      <c r="F179" s="18" t="s">
        <v>2861</v>
      </c>
      <c r="G179" s="18"/>
      <c r="H179" s="12"/>
      <c r="I179"/>
    </row>
    <row r="180" spans="1:9" s="13" customFormat="1" x14ac:dyDescent="0.25">
      <c r="A180" s="5" t="s">
        <v>490</v>
      </c>
      <c r="B180" s="5" t="s">
        <v>490</v>
      </c>
      <c r="C180" s="7" t="s">
        <v>491</v>
      </c>
      <c r="D180" s="11" t="s">
        <v>492</v>
      </c>
      <c r="E180" s="7" t="s">
        <v>5</v>
      </c>
      <c r="F180" s="6" t="s">
        <v>6</v>
      </c>
      <c r="G180" s="6"/>
      <c r="H180" s="12"/>
      <c r="I180"/>
    </row>
    <row r="181" spans="1:9" s="13" customFormat="1" x14ac:dyDescent="0.25">
      <c r="A181" s="5"/>
      <c r="B181" s="5" t="s">
        <v>493</v>
      </c>
      <c r="C181" s="7" t="s">
        <v>494</v>
      </c>
      <c r="D181" s="11" t="s">
        <v>495</v>
      </c>
      <c r="E181" s="14" t="s">
        <v>16</v>
      </c>
      <c r="F181" s="15" t="s">
        <v>496</v>
      </c>
      <c r="G181" s="15"/>
      <c r="H181" s="12" t="s">
        <v>18</v>
      </c>
      <c r="I181"/>
    </row>
    <row r="182" spans="1:9" s="13" customFormat="1" x14ac:dyDescent="0.25">
      <c r="A182" s="5"/>
      <c r="B182" s="5" t="s">
        <v>497</v>
      </c>
      <c r="C182" s="7" t="s">
        <v>498</v>
      </c>
      <c r="D182" s="11" t="s">
        <v>499</v>
      </c>
      <c r="E182" s="14" t="s">
        <v>16</v>
      </c>
      <c r="F182" s="15" t="s">
        <v>500</v>
      </c>
      <c r="G182" s="15"/>
      <c r="H182" s="12" t="s">
        <v>18</v>
      </c>
      <c r="I182"/>
    </row>
    <row r="183" spans="1:9" s="13" customFormat="1" x14ac:dyDescent="0.25">
      <c r="A183" s="5"/>
      <c r="B183" s="5" t="s">
        <v>501</v>
      </c>
      <c r="C183" s="7" t="s">
        <v>502</v>
      </c>
      <c r="D183" s="11" t="s">
        <v>503</v>
      </c>
      <c r="E183" s="285" t="s">
        <v>26</v>
      </c>
      <c r="F183" s="18" t="s">
        <v>2861</v>
      </c>
      <c r="G183" s="18"/>
      <c r="H183" s="12"/>
      <c r="I183"/>
    </row>
    <row r="184" spans="1:9" s="13" customFormat="1" x14ac:dyDescent="0.25">
      <c r="A184" s="5"/>
      <c r="B184" s="5" t="s">
        <v>504</v>
      </c>
      <c r="C184" s="7" t="s">
        <v>505</v>
      </c>
      <c r="D184" s="11" t="s">
        <v>506</v>
      </c>
      <c r="E184" s="285"/>
      <c r="F184" s="18" t="s">
        <v>2861</v>
      </c>
      <c r="G184" s="18"/>
      <c r="H184" s="12"/>
      <c r="I184"/>
    </row>
    <row r="185" spans="1:9" s="13" customFormat="1" x14ac:dyDescent="0.25">
      <c r="A185" s="5" t="s">
        <v>507</v>
      </c>
      <c r="B185" s="5" t="s">
        <v>507</v>
      </c>
      <c r="C185" s="7" t="s">
        <v>508</v>
      </c>
      <c r="D185" s="11" t="s">
        <v>509</v>
      </c>
      <c r="E185" s="7" t="s">
        <v>5</v>
      </c>
      <c r="F185" s="6" t="s">
        <v>6</v>
      </c>
      <c r="G185" s="6"/>
      <c r="H185" s="12"/>
      <c r="I185"/>
    </row>
    <row r="186" spans="1:9" s="13" customFormat="1" x14ac:dyDescent="0.25">
      <c r="A186" s="5"/>
      <c r="B186" s="5" t="s">
        <v>510</v>
      </c>
      <c r="C186" s="7" t="s">
        <v>511</v>
      </c>
      <c r="D186" s="11" t="s">
        <v>512</v>
      </c>
      <c r="E186" s="14" t="s">
        <v>16</v>
      </c>
      <c r="F186" s="15" t="s">
        <v>513</v>
      </c>
      <c r="G186" s="15"/>
      <c r="H186" s="12" t="s">
        <v>18</v>
      </c>
      <c r="I186"/>
    </row>
    <row r="187" spans="1:9" s="13" customFormat="1" x14ac:dyDescent="0.25">
      <c r="A187" s="5"/>
      <c r="B187" s="5" t="s">
        <v>514</v>
      </c>
      <c r="C187" s="7" t="s">
        <v>515</v>
      </c>
      <c r="D187" s="11" t="s">
        <v>516</v>
      </c>
      <c r="E187" s="14" t="s">
        <v>16</v>
      </c>
      <c r="F187" s="15" t="s">
        <v>517</v>
      </c>
      <c r="G187" s="15"/>
      <c r="H187" s="12" t="s">
        <v>18</v>
      </c>
      <c r="I187"/>
    </row>
    <row r="188" spans="1:9" s="13" customFormat="1" x14ac:dyDescent="0.25">
      <c r="A188" s="5"/>
      <c r="B188" s="5" t="s">
        <v>518</v>
      </c>
      <c r="C188" s="7" t="s">
        <v>519</v>
      </c>
      <c r="D188" s="11" t="s">
        <v>520</v>
      </c>
      <c r="E188" s="285" t="s">
        <v>26</v>
      </c>
      <c r="F188" s="18" t="s">
        <v>2861</v>
      </c>
      <c r="G188" s="18"/>
      <c r="H188" s="12"/>
      <c r="I188"/>
    </row>
    <row r="189" spans="1:9" s="13" customFormat="1" x14ac:dyDescent="0.25">
      <c r="A189" s="5"/>
      <c r="B189" s="5" t="s">
        <v>521</v>
      </c>
      <c r="C189" s="7" t="s">
        <v>522</v>
      </c>
      <c r="D189" s="11" t="s">
        <v>523</v>
      </c>
      <c r="E189" s="285"/>
      <c r="F189" s="18" t="s">
        <v>2861</v>
      </c>
      <c r="G189" s="18"/>
      <c r="H189" s="12"/>
      <c r="I189"/>
    </row>
    <row r="190" spans="1:9" x14ac:dyDescent="0.25">
      <c r="A190" s="5" t="s">
        <v>524</v>
      </c>
      <c r="B190" s="5" t="s">
        <v>524</v>
      </c>
      <c r="C190" s="32" t="s">
        <v>525</v>
      </c>
      <c r="D190" s="11" t="s">
        <v>526</v>
      </c>
      <c r="E190" s="7" t="s">
        <v>5</v>
      </c>
      <c r="F190" s="6" t="s">
        <v>6</v>
      </c>
      <c r="G190" s="6"/>
    </row>
    <row r="191" spans="1:9" x14ac:dyDescent="0.25">
      <c r="A191" s="5" t="s">
        <v>527</v>
      </c>
      <c r="B191" s="5" t="s">
        <v>527</v>
      </c>
      <c r="C191" s="5" t="s">
        <v>528</v>
      </c>
      <c r="D191" s="11" t="s">
        <v>529</v>
      </c>
      <c r="E191" s="14" t="s">
        <v>16</v>
      </c>
      <c r="F191" s="15" t="s">
        <v>530</v>
      </c>
      <c r="G191" s="15"/>
      <c r="H191" s="12" t="s">
        <v>18</v>
      </c>
    </row>
    <row r="192" spans="1:9" x14ac:dyDescent="0.25">
      <c r="A192" s="5" t="s">
        <v>527</v>
      </c>
      <c r="B192" s="5" t="s">
        <v>531</v>
      </c>
      <c r="C192" s="5" t="s">
        <v>532</v>
      </c>
      <c r="D192" s="11" t="s">
        <v>533</v>
      </c>
      <c r="E192" s="14" t="s">
        <v>16</v>
      </c>
      <c r="F192" s="15" t="s">
        <v>534</v>
      </c>
      <c r="G192" s="15"/>
      <c r="H192" s="12" t="s">
        <v>18</v>
      </c>
    </row>
    <row r="193" spans="1:8" x14ac:dyDescent="0.25">
      <c r="A193" s="5" t="s">
        <v>531</v>
      </c>
      <c r="B193" s="5" t="s">
        <v>535</v>
      </c>
      <c r="C193" s="5" t="s">
        <v>536</v>
      </c>
      <c r="D193" s="11" t="s">
        <v>537</v>
      </c>
      <c r="E193" s="14" t="s">
        <v>16</v>
      </c>
      <c r="F193" s="15" t="s">
        <v>538</v>
      </c>
      <c r="G193" s="15"/>
      <c r="H193" s="12" t="s">
        <v>18</v>
      </c>
    </row>
    <row r="194" spans="1:8" x14ac:dyDescent="0.25">
      <c r="A194" s="5" t="s">
        <v>531</v>
      </c>
      <c r="B194" s="5" t="s">
        <v>539</v>
      </c>
      <c r="C194" s="5" t="s">
        <v>540</v>
      </c>
      <c r="D194" s="11" t="s">
        <v>541</v>
      </c>
      <c r="E194" s="14" t="s">
        <v>16</v>
      </c>
      <c r="F194" s="15" t="s">
        <v>542</v>
      </c>
      <c r="G194" s="15"/>
      <c r="H194" s="12" t="s">
        <v>18</v>
      </c>
    </row>
    <row r="195" spans="1:8" x14ac:dyDescent="0.25">
      <c r="A195" s="5" t="s">
        <v>535</v>
      </c>
      <c r="B195" s="5" t="s">
        <v>543</v>
      </c>
      <c r="C195" s="5" t="s">
        <v>544</v>
      </c>
      <c r="D195" s="11" t="s">
        <v>545</v>
      </c>
      <c r="E195" s="14" t="s">
        <v>16</v>
      </c>
      <c r="F195" s="15" t="s">
        <v>546</v>
      </c>
      <c r="G195" s="15"/>
      <c r="H195" s="12" t="s">
        <v>18</v>
      </c>
    </row>
    <row r="196" spans="1:8" x14ac:dyDescent="0.25">
      <c r="A196" s="5" t="s">
        <v>535</v>
      </c>
      <c r="B196" s="5" t="s">
        <v>547</v>
      </c>
      <c r="C196" s="5" t="s">
        <v>548</v>
      </c>
      <c r="D196" s="11" t="s">
        <v>549</v>
      </c>
      <c r="E196" s="14" t="s">
        <v>16</v>
      </c>
      <c r="F196" s="15" t="s">
        <v>550</v>
      </c>
      <c r="G196" s="15"/>
      <c r="H196" s="12" t="s">
        <v>18</v>
      </c>
    </row>
    <row r="197" spans="1:8" x14ac:dyDescent="0.25">
      <c r="A197" s="5" t="s">
        <v>551</v>
      </c>
      <c r="B197" s="5" t="s">
        <v>551</v>
      </c>
      <c r="C197" s="32" t="s">
        <v>552</v>
      </c>
      <c r="D197" s="11" t="s">
        <v>553</v>
      </c>
      <c r="E197" s="7" t="s">
        <v>5</v>
      </c>
      <c r="F197" s="6" t="s">
        <v>6</v>
      </c>
      <c r="G197" s="6"/>
    </row>
    <row r="198" spans="1:8" x14ac:dyDescent="0.25">
      <c r="A198" s="5" t="s">
        <v>554</v>
      </c>
      <c r="B198" s="5" t="s">
        <v>554</v>
      </c>
      <c r="C198" s="5" t="s">
        <v>555</v>
      </c>
      <c r="D198" s="11" t="s">
        <v>556</v>
      </c>
      <c r="E198" s="286" t="s">
        <v>557</v>
      </c>
      <c r="F198" s="20" t="s">
        <v>2860</v>
      </c>
      <c r="G198" s="20"/>
    </row>
    <row r="199" spans="1:8" x14ac:dyDescent="0.25">
      <c r="A199" s="5" t="s">
        <v>558</v>
      </c>
      <c r="B199" s="5" t="s">
        <v>558</v>
      </c>
      <c r="C199" s="5" t="s">
        <v>559</v>
      </c>
      <c r="D199" s="11" t="s">
        <v>560</v>
      </c>
      <c r="E199" s="286"/>
      <c r="F199" s="20" t="s">
        <v>2860</v>
      </c>
      <c r="G199" s="20"/>
    </row>
    <row r="200" spans="1:8" x14ac:dyDescent="0.25">
      <c r="A200" s="5" t="s">
        <v>561</v>
      </c>
      <c r="B200" s="5" t="s">
        <v>561</v>
      </c>
      <c r="C200" s="5" t="s">
        <v>562</v>
      </c>
      <c r="D200" s="11" t="s">
        <v>563</v>
      </c>
      <c r="E200" s="286"/>
      <c r="F200" s="20" t="s">
        <v>2860</v>
      </c>
      <c r="G200" s="20"/>
    </row>
    <row r="201" spans="1:8" x14ac:dyDescent="0.25">
      <c r="A201" s="5" t="s">
        <v>564</v>
      </c>
      <c r="B201" s="5" t="s">
        <v>564</v>
      </c>
      <c r="C201" s="32" t="s">
        <v>565</v>
      </c>
      <c r="D201" s="11" t="s">
        <v>566</v>
      </c>
      <c r="E201" s="7" t="s">
        <v>5</v>
      </c>
      <c r="F201" s="6" t="s">
        <v>6</v>
      </c>
      <c r="G201" s="6"/>
    </row>
    <row r="202" spans="1:8" x14ac:dyDescent="0.25">
      <c r="A202" s="5" t="s">
        <v>567</v>
      </c>
      <c r="B202" s="5" t="s">
        <v>567</v>
      </c>
      <c r="C202" s="32" t="s">
        <v>568</v>
      </c>
      <c r="D202" s="11" t="s">
        <v>569</v>
      </c>
      <c r="E202" s="7" t="s">
        <v>5</v>
      </c>
      <c r="F202" s="6" t="s">
        <v>6</v>
      </c>
      <c r="G202" s="6"/>
    </row>
    <row r="203" spans="1:8" x14ac:dyDescent="0.25">
      <c r="A203" s="5"/>
      <c r="B203" s="5" t="s">
        <v>570</v>
      </c>
      <c r="C203" s="5" t="s">
        <v>571</v>
      </c>
      <c r="D203" s="11" t="s">
        <v>572</v>
      </c>
      <c r="E203" s="14" t="s">
        <v>16</v>
      </c>
      <c r="F203" s="15" t="s">
        <v>573</v>
      </c>
      <c r="G203" s="15"/>
      <c r="H203" s="12" t="s">
        <v>18</v>
      </c>
    </row>
    <row r="204" spans="1:8" x14ac:dyDescent="0.25">
      <c r="A204" s="5"/>
      <c r="B204" s="5" t="s">
        <v>574</v>
      </c>
      <c r="C204" s="5" t="s">
        <v>575</v>
      </c>
      <c r="D204" s="11" t="s">
        <v>576</v>
      </c>
      <c r="E204" s="14" t="s">
        <v>16</v>
      </c>
      <c r="F204" s="15" t="s">
        <v>577</v>
      </c>
      <c r="G204" s="15"/>
      <c r="H204" s="12" t="s">
        <v>18</v>
      </c>
    </row>
    <row r="205" spans="1:8" x14ac:dyDescent="0.25">
      <c r="A205" s="5" t="s">
        <v>578</v>
      </c>
      <c r="B205" s="5" t="s">
        <v>578</v>
      </c>
      <c r="C205" s="5" t="s">
        <v>579</v>
      </c>
      <c r="D205" s="11" t="s">
        <v>580</v>
      </c>
      <c r="E205" s="7" t="s">
        <v>5</v>
      </c>
      <c r="F205" s="6" t="s">
        <v>6</v>
      </c>
      <c r="G205" s="6"/>
    </row>
    <row r="206" spans="1:8" x14ac:dyDescent="0.25">
      <c r="A206" s="5"/>
      <c r="B206" s="5" t="s">
        <v>581</v>
      </c>
      <c r="C206" s="5" t="s">
        <v>582</v>
      </c>
      <c r="D206" s="11" t="s">
        <v>583</v>
      </c>
      <c r="E206" s="19" t="s">
        <v>557</v>
      </c>
      <c r="F206" s="20" t="s">
        <v>2860</v>
      </c>
      <c r="G206" s="20"/>
    </row>
    <row r="207" spans="1:8" x14ac:dyDescent="0.25">
      <c r="A207" s="5"/>
      <c r="B207" s="5" t="s">
        <v>584</v>
      </c>
      <c r="C207" s="5" t="s">
        <v>585</v>
      </c>
      <c r="D207" s="11" t="s">
        <v>586</v>
      </c>
      <c r="E207" s="19" t="s">
        <v>557</v>
      </c>
      <c r="F207" s="20" t="s">
        <v>2860</v>
      </c>
      <c r="G207" s="20"/>
    </row>
    <row r="208" spans="1:8" x14ac:dyDescent="0.25">
      <c r="A208" s="5" t="s">
        <v>587</v>
      </c>
      <c r="B208" s="5" t="s">
        <v>587</v>
      </c>
      <c r="C208" s="32" t="s">
        <v>588</v>
      </c>
      <c r="D208" s="11" t="s">
        <v>589</v>
      </c>
      <c r="E208" s="7" t="s">
        <v>5</v>
      </c>
      <c r="F208" s="6" t="s">
        <v>6</v>
      </c>
      <c r="G208" s="6"/>
    </row>
    <row r="209" spans="1:8" x14ac:dyDescent="0.25">
      <c r="A209" s="5" t="s">
        <v>590</v>
      </c>
      <c r="B209" s="5" t="s">
        <v>590</v>
      </c>
      <c r="C209" s="5" t="s">
        <v>591</v>
      </c>
      <c r="D209" s="11" t="s">
        <v>592</v>
      </c>
      <c r="E209" s="19" t="s">
        <v>557</v>
      </c>
      <c r="F209" s="20" t="s">
        <v>2860</v>
      </c>
      <c r="G209" s="20"/>
    </row>
    <row r="210" spans="1:8" x14ac:dyDescent="0.25">
      <c r="A210" s="5" t="s">
        <v>590</v>
      </c>
      <c r="B210" s="5" t="s">
        <v>593</v>
      </c>
      <c r="C210" s="5" t="s">
        <v>594</v>
      </c>
      <c r="D210" s="11" t="s">
        <v>595</v>
      </c>
      <c r="E210" s="19" t="s">
        <v>557</v>
      </c>
      <c r="F210" s="20" t="s">
        <v>2860</v>
      </c>
      <c r="G210" s="20"/>
    </row>
    <row r="211" spans="1:8" x14ac:dyDescent="0.25">
      <c r="A211" s="5" t="s">
        <v>593</v>
      </c>
      <c r="B211" s="5" t="s">
        <v>596</v>
      </c>
      <c r="C211" s="5" t="s">
        <v>597</v>
      </c>
      <c r="D211" s="11" t="s">
        <v>598</v>
      </c>
      <c r="E211" s="19" t="s">
        <v>557</v>
      </c>
      <c r="F211" s="20" t="s">
        <v>2860</v>
      </c>
      <c r="G211" s="20"/>
    </row>
    <row r="212" spans="1:8" x14ac:dyDescent="0.25">
      <c r="A212" s="5" t="s">
        <v>593</v>
      </c>
      <c r="B212" s="5" t="s">
        <v>599</v>
      </c>
      <c r="C212" s="5" t="s">
        <v>600</v>
      </c>
      <c r="D212" s="11" t="s">
        <v>601</v>
      </c>
      <c r="E212" s="19" t="s">
        <v>557</v>
      </c>
      <c r="F212" s="20" t="s">
        <v>2860</v>
      </c>
      <c r="G212" s="20"/>
    </row>
    <row r="213" spans="1:8" x14ac:dyDescent="0.25">
      <c r="A213" s="5" t="s">
        <v>602</v>
      </c>
      <c r="B213" s="5" t="s">
        <v>602</v>
      </c>
      <c r="C213" s="5" t="s">
        <v>603</v>
      </c>
      <c r="D213" s="11" t="s">
        <v>604</v>
      </c>
      <c r="E213" s="7" t="s">
        <v>5</v>
      </c>
      <c r="F213" s="6" t="s">
        <v>6</v>
      </c>
      <c r="G213" s="6"/>
    </row>
    <row r="214" spans="1:8" x14ac:dyDescent="0.25">
      <c r="A214" s="5" t="s">
        <v>605</v>
      </c>
      <c r="B214" s="5" t="s">
        <v>605</v>
      </c>
      <c r="C214" s="5" t="s">
        <v>606</v>
      </c>
      <c r="D214" s="11" t="s">
        <v>607</v>
      </c>
      <c r="E214" s="19" t="s">
        <v>557</v>
      </c>
      <c r="F214" s="20" t="s">
        <v>2860</v>
      </c>
      <c r="G214" s="20"/>
    </row>
    <row r="215" spans="1:8" x14ac:dyDescent="0.25">
      <c r="A215" s="5" t="s">
        <v>605</v>
      </c>
      <c r="B215" s="5" t="s">
        <v>608</v>
      </c>
      <c r="C215" s="5" t="s">
        <v>609</v>
      </c>
      <c r="D215" s="11" t="s">
        <v>610</v>
      </c>
      <c r="E215" s="19" t="s">
        <v>557</v>
      </c>
      <c r="F215" s="20" t="s">
        <v>2860</v>
      </c>
      <c r="G215" s="20"/>
    </row>
    <row r="216" spans="1:8" x14ac:dyDescent="0.25">
      <c r="A216" s="5" t="s">
        <v>608</v>
      </c>
      <c r="B216" s="5" t="s">
        <v>611</v>
      </c>
      <c r="C216" s="5" t="s">
        <v>612</v>
      </c>
      <c r="D216" s="11" t="s">
        <v>613</v>
      </c>
      <c r="E216" s="19" t="s">
        <v>557</v>
      </c>
      <c r="F216" s="20" t="s">
        <v>2860</v>
      </c>
      <c r="G216" s="20"/>
    </row>
    <row r="217" spans="1:8" x14ac:dyDescent="0.25">
      <c r="A217" s="5" t="s">
        <v>608</v>
      </c>
      <c r="B217" s="5" t="s">
        <v>614</v>
      </c>
      <c r="C217" s="5" t="s">
        <v>615</v>
      </c>
      <c r="D217" s="11" t="s">
        <v>616</v>
      </c>
      <c r="E217" s="19" t="s">
        <v>557</v>
      </c>
      <c r="F217" s="20" t="s">
        <v>2860</v>
      </c>
      <c r="G217" s="20"/>
    </row>
    <row r="218" spans="1:8" x14ac:dyDescent="0.25">
      <c r="A218" s="5" t="s">
        <v>617</v>
      </c>
      <c r="B218" s="5" t="s">
        <v>617</v>
      </c>
      <c r="C218" s="5" t="s">
        <v>618</v>
      </c>
      <c r="D218" s="11" t="s">
        <v>619</v>
      </c>
      <c r="E218" s="7" t="s">
        <v>5</v>
      </c>
      <c r="F218" s="6" t="s">
        <v>6</v>
      </c>
      <c r="G218" s="6"/>
    </row>
    <row r="219" spans="1:8" x14ac:dyDescent="0.25">
      <c r="A219" s="5" t="s">
        <v>620</v>
      </c>
      <c r="B219" s="5" t="s">
        <v>620</v>
      </c>
      <c r="C219" s="5" t="s">
        <v>621</v>
      </c>
      <c r="D219" s="11" t="s">
        <v>622</v>
      </c>
      <c r="E219" s="14" t="s">
        <v>16</v>
      </c>
      <c r="F219" s="15" t="s">
        <v>623</v>
      </c>
      <c r="G219" s="15"/>
      <c r="H219" s="12" t="s">
        <v>18</v>
      </c>
    </row>
    <row r="220" spans="1:8" x14ac:dyDescent="0.25">
      <c r="A220" s="5" t="s">
        <v>620</v>
      </c>
      <c r="B220" s="5" t="s">
        <v>407</v>
      </c>
      <c r="C220" s="5" t="s">
        <v>624</v>
      </c>
      <c r="D220" s="11" t="s">
        <v>625</v>
      </c>
      <c r="E220" s="14" t="s">
        <v>16</v>
      </c>
      <c r="F220" s="15" t="s">
        <v>626</v>
      </c>
      <c r="G220" s="15"/>
      <c r="H220" s="12" t="s">
        <v>18</v>
      </c>
    </row>
    <row r="221" spans="1:8" x14ac:dyDescent="0.25">
      <c r="A221" s="5" t="s">
        <v>627</v>
      </c>
      <c r="B221" s="5" t="s">
        <v>628</v>
      </c>
      <c r="C221" s="5" t="s">
        <v>629</v>
      </c>
      <c r="D221" s="11" t="s">
        <v>630</v>
      </c>
      <c r="E221" s="14" t="s">
        <v>16</v>
      </c>
      <c r="F221" s="280" t="s">
        <v>2892</v>
      </c>
      <c r="G221" s="15"/>
      <c r="H221" s="12" t="s">
        <v>18</v>
      </c>
    </row>
    <row r="222" spans="1:8" x14ac:dyDescent="0.25">
      <c r="A222" s="5" t="s">
        <v>627</v>
      </c>
      <c r="B222" s="5" t="s">
        <v>627</v>
      </c>
      <c r="C222" s="5" t="s">
        <v>631</v>
      </c>
      <c r="D222" s="11" t="s">
        <v>632</v>
      </c>
      <c r="E222" s="14" t="s">
        <v>16</v>
      </c>
      <c r="F222" s="280" t="s">
        <v>2893</v>
      </c>
      <c r="G222" s="15"/>
      <c r="H222" s="12" t="s">
        <v>18</v>
      </c>
    </row>
    <row r="223" spans="1:8" x14ac:dyDescent="0.25">
      <c r="A223" s="5" t="s">
        <v>633</v>
      </c>
      <c r="B223" s="5" t="s">
        <v>633</v>
      </c>
      <c r="C223" s="5" t="s">
        <v>634</v>
      </c>
      <c r="D223" s="33" t="s">
        <v>635</v>
      </c>
      <c r="E223" s="7" t="s">
        <v>5</v>
      </c>
      <c r="F223" s="6" t="s">
        <v>6</v>
      </c>
      <c r="G223" s="6"/>
    </row>
    <row r="224" spans="1:8" x14ac:dyDescent="0.25">
      <c r="A224" s="5" t="s">
        <v>636</v>
      </c>
      <c r="B224" s="5" t="s">
        <v>636</v>
      </c>
      <c r="C224" s="5" t="s">
        <v>637</v>
      </c>
      <c r="D224" s="6" t="s">
        <v>638</v>
      </c>
      <c r="E224" s="14" t="s">
        <v>16</v>
      </c>
      <c r="F224" s="15" t="s">
        <v>639</v>
      </c>
      <c r="G224" s="15"/>
      <c r="H224" s="12" t="s">
        <v>18</v>
      </c>
    </row>
    <row r="225" spans="1:8" x14ac:dyDescent="0.25">
      <c r="A225" s="5" t="s">
        <v>640</v>
      </c>
      <c r="B225" s="5" t="s">
        <v>640</v>
      </c>
      <c r="C225" s="24" t="s">
        <v>641</v>
      </c>
      <c r="D225" s="34" t="s">
        <v>642</v>
      </c>
      <c r="E225" s="26" t="s">
        <v>16</v>
      </c>
      <c r="F225" s="15" t="s">
        <v>643</v>
      </c>
      <c r="G225" s="27"/>
      <c r="H225" s="12" t="s">
        <v>644</v>
      </c>
    </row>
    <row r="226" spans="1:8" x14ac:dyDescent="0.25">
      <c r="A226" s="5" t="s">
        <v>645</v>
      </c>
      <c r="B226" s="5" t="s">
        <v>645</v>
      </c>
      <c r="C226" s="35" t="s">
        <v>646</v>
      </c>
      <c r="D226" s="36" t="s">
        <v>647</v>
      </c>
      <c r="E226" s="7" t="s">
        <v>5</v>
      </c>
      <c r="F226" s="6" t="s">
        <v>6</v>
      </c>
      <c r="G226" s="6"/>
    </row>
    <row r="227" spans="1:8" x14ac:dyDescent="0.25">
      <c r="A227" s="5" t="s">
        <v>648</v>
      </c>
      <c r="B227" s="5" t="s">
        <v>648</v>
      </c>
      <c r="C227" s="35" t="s">
        <v>649</v>
      </c>
      <c r="D227" s="36" t="s">
        <v>650</v>
      </c>
      <c r="E227" s="7" t="s">
        <v>5</v>
      </c>
      <c r="F227" s="6" t="s">
        <v>6</v>
      </c>
      <c r="G227" s="6"/>
    </row>
    <row r="228" spans="1:8" x14ac:dyDescent="0.25">
      <c r="A228" s="5" t="s">
        <v>651</v>
      </c>
      <c r="B228" s="5" t="s">
        <v>651</v>
      </c>
      <c r="C228" s="35" t="s">
        <v>652</v>
      </c>
      <c r="D228" s="36" t="s">
        <v>653</v>
      </c>
      <c r="E228" s="7" t="s">
        <v>5</v>
      </c>
      <c r="F228" s="6" t="s">
        <v>6</v>
      </c>
      <c r="G228" s="6"/>
    </row>
    <row r="229" spans="1:8" x14ac:dyDescent="0.25">
      <c r="A229" s="5" t="s">
        <v>654</v>
      </c>
      <c r="B229" s="5" t="s">
        <v>654</v>
      </c>
      <c r="C229" s="37" t="s">
        <v>655</v>
      </c>
      <c r="D229" s="36" t="s">
        <v>656</v>
      </c>
      <c r="E229" s="14" t="s">
        <v>16</v>
      </c>
      <c r="F229" s="15" t="s">
        <v>2886</v>
      </c>
      <c r="G229" s="38"/>
      <c r="H229" s="12" t="s">
        <v>18</v>
      </c>
    </row>
    <row r="230" spans="1:8" x14ac:dyDescent="0.25">
      <c r="A230" s="5" t="s">
        <v>657</v>
      </c>
      <c r="B230" s="5" t="s">
        <v>657</v>
      </c>
      <c r="C230" s="37" t="s">
        <v>658</v>
      </c>
      <c r="D230" s="36" t="s">
        <v>659</v>
      </c>
      <c r="E230" s="26" t="s">
        <v>16</v>
      </c>
      <c r="F230" s="15" t="s">
        <v>2887</v>
      </c>
      <c r="G230" s="38"/>
      <c r="H230" s="12" t="s">
        <v>18</v>
      </c>
    </row>
    <row r="231" spans="1:8" x14ac:dyDescent="0.25">
      <c r="A231" s="5"/>
      <c r="B231" s="5" t="s">
        <v>660</v>
      </c>
      <c r="C231" s="35" t="s">
        <v>661</v>
      </c>
      <c r="D231" s="36" t="s">
        <v>662</v>
      </c>
      <c r="E231" s="20" t="s">
        <v>5</v>
      </c>
      <c r="F231" s="15" t="s">
        <v>2888</v>
      </c>
      <c r="G231" s="20"/>
      <c r="H231" s="12" t="s">
        <v>18</v>
      </c>
    </row>
    <row r="232" spans="1:8" ht="15.75" thickBot="1" x14ac:dyDescent="0.3">
      <c r="A232" s="5" t="s">
        <v>663</v>
      </c>
      <c r="B232" s="5" t="s">
        <v>663</v>
      </c>
      <c r="C232" s="35" t="s">
        <v>664</v>
      </c>
      <c r="D232" s="36" t="s">
        <v>665</v>
      </c>
      <c r="E232" s="19"/>
      <c r="F232" s="20" t="s">
        <v>2861</v>
      </c>
      <c r="G232" s="38"/>
    </row>
    <row r="233" spans="1:8" ht="15.75" thickTop="1" x14ac:dyDescent="0.25">
      <c r="A233" s="5" t="s">
        <v>666</v>
      </c>
      <c r="B233" s="5" t="s">
        <v>666</v>
      </c>
      <c r="C233" s="39" t="s">
        <v>667</v>
      </c>
      <c r="D233" s="40" t="s">
        <v>668</v>
      </c>
      <c r="E233" s="41" t="s">
        <v>5</v>
      </c>
      <c r="F233" s="42" t="s">
        <v>6</v>
      </c>
      <c r="G233" s="42"/>
    </row>
    <row r="234" spans="1:8" outlineLevel="1" x14ac:dyDescent="0.25">
      <c r="A234" s="5" t="s">
        <v>669</v>
      </c>
      <c r="B234" s="5" t="s">
        <v>669</v>
      </c>
      <c r="C234" s="43" t="s">
        <v>670</v>
      </c>
      <c r="D234" s="44" t="s">
        <v>671</v>
      </c>
      <c r="E234" s="7" t="s">
        <v>5</v>
      </c>
      <c r="F234" s="6" t="s">
        <v>6</v>
      </c>
      <c r="G234" s="6"/>
    </row>
    <row r="235" spans="1:8" outlineLevel="1" x14ac:dyDescent="0.25">
      <c r="A235" s="5" t="s">
        <v>672</v>
      </c>
      <c r="B235" s="5" t="s">
        <v>673</v>
      </c>
      <c r="C235" s="45" t="s">
        <v>674</v>
      </c>
      <c r="D235" s="46" t="s">
        <v>675</v>
      </c>
      <c r="E235" s="7" t="s">
        <v>5</v>
      </c>
      <c r="F235" s="6" t="s">
        <v>6</v>
      </c>
      <c r="G235" s="6"/>
    </row>
    <row r="236" spans="1:8" outlineLevel="1" x14ac:dyDescent="0.25">
      <c r="A236" s="5"/>
      <c r="B236" s="5" t="s">
        <v>676</v>
      </c>
      <c r="C236" s="47" t="s">
        <v>677</v>
      </c>
      <c r="D236" s="46" t="s">
        <v>678</v>
      </c>
      <c r="E236" s="14" t="s">
        <v>16</v>
      </c>
      <c r="F236" s="15" t="s">
        <v>2894</v>
      </c>
      <c r="G236" s="15"/>
      <c r="H236" s="12" t="s">
        <v>18</v>
      </c>
    </row>
    <row r="237" spans="1:8" outlineLevel="1" x14ac:dyDescent="0.25">
      <c r="A237" s="5"/>
      <c r="B237" s="5" t="s">
        <v>679</v>
      </c>
      <c r="C237" s="47" t="s">
        <v>680</v>
      </c>
      <c r="D237" s="46" t="s">
        <v>681</v>
      </c>
      <c r="E237" s="14" t="s">
        <v>16</v>
      </c>
      <c r="F237" s="15" t="s">
        <v>682</v>
      </c>
      <c r="G237" s="15"/>
      <c r="H237" s="12" t="s">
        <v>18</v>
      </c>
    </row>
    <row r="238" spans="1:8" outlineLevel="1" x14ac:dyDescent="0.25">
      <c r="A238" s="5" t="s">
        <v>93</v>
      </c>
      <c r="B238" s="5" t="s">
        <v>683</v>
      </c>
      <c r="C238" s="45" t="s">
        <v>684</v>
      </c>
      <c r="D238" s="46" t="s">
        <v>685</v>
      </c>
      <c r="E238" s="7" t="s">
        <v>5</v>
      </c>
      <c r="F238" s="6" t="s">
        <v>6</v>
      </c>
      <c r="G238" s="6"/>
    </row>
    <row r="239" spans="1:8" outlineLevel="1" x14ac:dyDescent="0.25">
      <c r="A239" s="5"/>
      <c r="B239" s="5" t="s">
        <v>686</v>
      </c>
      <c r="C239" s="43" t="s">
        <v>687</v>
      </c>
      <c r="D239" s="46" t="s">
        <v>688</v>
      </c>
      <c r="E239" s="14" t="s">
        <v>16</v>
      </c>
      <c r="F239" s="15" t="s">
        <v>689</v>
      </c>
      <c r="G239" s="15"/>
      <c r="H239" s="12" t="s">
        <v>18</v>
      </c>
    </row>
    <row r="240" spans="1:8" outlineLevel="1" x14ac:dyDescent="0.25">
      <c r="A240" s="5"/>
      <c r="B240" s="5" t="s">
        <v>690</v>
      </c>
      <c r="C240" s="43" t="s">
        <v>691</v>
      </c>
      <c r="D240" s="46" t="s">
        <v>692</v>
      </c>
      <c r="E240" s="14" t="s">
        <v>16</v>
      </c>
      <c r="F240" s="15" t="s">
        <v>693</v>
      </c>
      <c r="G240" s="15"/>
      <c r="H240" s="12" t="s">
        <v>18</v>
      </c>
    </row>
    <row r="241" spans="1:8" outlineLevel="1" x14ac:dyDescent="0.25">
      <c r="A241" s="5" t="s">
        <v>97</v>
      </c>
      <c r="B241" s="5" t="s">
        <v>694</v>
      </c>
      <c r="C241" s="43" t="s">
        <v>695</v>
      </c>
      <c r="D241" s="46" t="s">
        <v>696</v>
      </c>
      <c r="E241" s="7" t="s">
        <v>5</v>
      </c>
      <c r="F241" s="6" t="s">
        <v>6</v>
      </c>
      <c r="G241" s="6"/>
    </row>
    <row r="242" spans="1:8" outlineLevel="1" x14ac:dyDescent="0.25">
      <c r="A242" s="5"/>
      <c r="B242" s="5" t="s">
        <v>697</v>
      </c>
      <c r="C242" s="43" t="s">
        <v>698</v>
      </c>
      <c r="D242" s="46" t="s">
        <v>699</v>
      </c>
      <c r="E242" s="14" t="s">
        <v>16</v>
      </c>
      <c r="F242" s="15" t="s">
        <v>700</v>
      </c>
      <c r="G242" s="15"/>
      <c r="H242" s="12" t="s">
        <v>18</v>
      </c>
    </row>
    <row r="243" spans="1:8" outlineLevel="1" x14ac:dyDescent="0.25">
      <c r="A243" s="5"/>
      <c r="B243" s="5" t="s">
        <v>701</v>
      </c>
      <c r="C243" s="43" t="s">
        <v>702</v>
      </c>
      <c r="D243" s="46" t="s">
        <v>703</v>
      </c>
      <c r="E243" s="14" t="s">
        <v>16</v>
      </c>
      <c r="F243" s="15" t="s">
        <v>704</v>
      </c>
      <c r="G243" s="15"/>
      <c r="H243" s="12" t="s">
        <v>18</v>
      </c>
    </row>
    <row r="244" spans="1:8" outlineLevel="1" x14ac:dyDescent="0.25">
      <c r="A244" s="5" t="s">
        <v>705</v>
      </c>
      <c r="B244" s="5" t="s">
        <v>705</v>
      </c>
      <c r="C244" s="43" t="s">
        <v>706</v>
      </c>
      <c r="D244" s="44" t="s">
        <v>707</v>
      </c>
      <c r="E244" s="7" t="s">
        <v>5</v>
      </c>
      <c r="F244" s="6" t="s">
        <v>6</v>
      </c>
      <c r="G244" s="6"/>
    </row>
    <row r="245" spans="1:8" outlineLevel="1" x14ac:dyDescent="0.25">
      <c r="A245" s="5" t="s">
        <v>672</v>
      </c>
      <c r="B245" s="5" t="s">
        <v>708</v>
      </c>
      <c r="C245" s="43" t="s">
        <v>709</v>
      </c>
      <c r="D245" s="46" t="s">
        <v>710</v>
      </c>
      <c r="E245" s="48" t="s">
        <v>711</v>
      </c>
      <c r="F245" s="20" t="s">
        <v>2860</v>
      </c>
      <c r="G245" s="20"/>
    </row>
    <row r="246" spans="1:8" outlineLevel="1" x14ac:dyDescent="0.25">
      <c r="A246" s="5" t="s">
        <v>93</v>
      </c>
      <c r="B246" s="5" t="s">
        <v>712</v>
      </c>
      <c r="C246" s="43" t="s">
        <v>713</v>
      </c>
      <c r="D246" s="46" t="s">
        <v>714</v>
      </c>
      <c r="E246" s="48" t="s">
        <v>711</v>
      </c>
      <c r="F246" s="20" t="s">
        <v>2860</v>
      </c>
      <c r="G246" s="20"/>
    </row>
    <row r="247" spans="1:8" outlineLevel="1" x14ac:dyDescent="0.25">
      <c r="A247" s="5" t="s">
        <v>97</v>
      </c>
      <c r="B247" s="5" t="s">
        <v>715</v>
      </c>
      <c r="C247" s="43" t="s">
        <v>716</v>
      </c>
      <c r="D247" s="46" t="s">
        <v>717</v>
      </c>
      <c r="E247" s="48" t="s">
        <v>711</v>
      </c>
      <c r="F247" s="20" t="s">
        <v>2860</v>
      </c>
      <c r="G247" s="20"/>
    </row>
    <row r="248" spans="1:8" outlineLevel="1" x14ac:dyDescent="0.25">
      <c r="A248" s="5" t="s">
        <v>718</v>
      </c>
      <c r="B248" s="5" t="s">
        <v>718</v>
      </c>
      <c r="C248" s="43" t="s">
        <v>719</v>
      </c>
      <c r="D248" s="44" t="s">
        <v>720</v>
      </c>
      <c r="E248" s="7" t="s">
        <v>5</v>
      </c>
      <c r="F248" s="6" t="s">
        <v>6</v>
      </c>
      <c r="G248" s="6"/>
    </row>
    <row r="249" spans="1:8" outlineLevel="1" x14ac:dyDescent="0.25">
      <c r="A249" s="5" t="s">
        <v>672</v>
      </c>
      <c r="B249" s="5" t="s">
        <v>721</v>
      </c>
      <c r="C249" s="43" t="s">
        <v>722</v>
      </c>
      <c r="D249" s="46" t="s">
        <v>723</v>
      </c>
      <c r="E249" s="48" t="s">
        <v>711</v>
      </c>
      <c r="F249" s="20" t="s">
        <v>2860</v>
      </c>
      <c r="G249" s="20"/>
    </row>
    <row r="250" spans="1:8" outlineLevel="1" x14ac:dyDescent="0.25">
      <c r="A250" s="5" t="s">
        <v>93</v>
      </c>
      <c r="B250" s="5" t="s">
        <v>724</v>
      </c>
      <c r="C250" s="43" t="s">
        <v>725</v>
      </c>
      <c r="D250" s="46" t="s">
        <v>726</v>
      </c>
      <c r="E250" s="48" t="s">
        <v>711</v>
      </c>
      <c r="F250" s="20" t="s">
        <v>2860</v>
      </c>
      <c r="G250" s="20"/>
    </row>
    <row r="251" spans="1:8" outlineLevel="1" x14ac:dyDescent="0.25">
      <c r="A251" s="5" t="s">
        <v>97</v>
      </c>
      <c r="B251" s="5" t="s">
        <v>727</v>
      </c>
      <c r="C251" s="43" t="s">
        <v>728</v>
      </c>
      <c r="D251" s="46" t="s">
        <v>729</v>
      </c>
      <c r="E251" s="48" t="s">
        <v>711</v>
      </c>
      <c r="F251" s="20" t="s">
        <v>2860</v>
      </c>
      <c r="G251" s="20"/>
    </row>
    <row r="252" spans="1:8" outlineLevel="1" x14ac:dyDescent="0.25">
      <c r="A252" s="5" t="s">
        <v>101</v>
      </c>
      <c r="B252" s="5" t="s">
        <v>730</v>
      </c>
      <c r="C252" s="43" t="s">
        <v>731</v>
      </c>
      <c r="D252" s="46" t="s">
        <v>732</v>
      </c>
      <c r="E252" s="48" t="s">
        <v>711</v>
      </c>
      <c r="F252" s="20" t="s">
        <v>2860</v>
      </c>
      <c r="G252" s="20"/>
    </row>
    <row r="253" spans="1:8" outlineLevel="1" x14ac:dyDescent="0.25">
      <c r="A253" s="5" t="s">
        <v>733</v>
      </c>
      <c r="B253" s="5" t="s">
        <v>734</v>
      </c>
      <c r="C253" s="43" t="s">
        <v>735</v>
      </c>
      <c r="D253" s="46" t="s">
        <v>736</v>
      </c>
      <c r="E253" s="48" t="s">
        <v>711</v>
      </c>
      <c r="F253" s="20" t="s">
        <v>2860</v>
      </c>
      <c r="G253" s="20"/>
    </row>
    <row r="254" spans="1:8" outlineLevel="1" x14ac:dyDescent="0.25">
      <c r="A254" s="5" t="s">
        <v>737</v>
      </c>
      <c r="B254" s="5" t="s">
        <v>738</v>
      </c>
      <c r="C254" s="43" t="s">
        <v>739</v>
      </c>
      <c r="D254" s="46" t="s">
        <v>740</v>
      </c>
      <c r="E254" s="48" t="s">
        <v>711</v>
      </c>
      <c r="F254" s="20" t="s">
        <v>2860</v>
      </c>
      <c r="G254" s="20"/>
    </row>
    <row r="255" spans="1:8" outlineLevel="1" x14ac:dyDescent="0.25">
      <c r="A255" s="5" t="s">
        <v>741</v>
      </c>
      <c r="B255" s="5" t="s">
        <v>742</v>
      </c>
      <c r="C255" s="43" t="s">
        <v>743</v>
      </c>
      <c r="D255" s="46" t="s">
        <v>744</v>
      </c>
      <c r="E255" s="48" t="s">
        <v>711</v>
      </c>
      <c r="F255" s="20" t="s">
        <v>2860</v>
      </c>
      <c r="G255" s="20"/>
    </row>
    <row r="256" spans="1:8" outlineLevel="1" x14ac:dyDescent="0.25">
      <c r="A256" s="5" t="s">
        <v>745</v>
      </c>
      <c r="B256" s="5" t="s">
        <v>746</v>
      </c>
      <c r="C256" s="43" t="s">
        <v>747</v>
      </c>
      <c r="D256" s="46" t="s">
        <v>748</v>
      </c>
      <c r="E256" s="48"/>
      <c r="F256" s="20" t="s">
        <v>2860</v>
      </c>
      <c r="G256" s="20"/>
    </row>
    <row r="257" spans="1:8" outlineLevel="1" x14ac:dyDescent="0.25">
      <c r="A257" s="5" t="s">
        <v>749</v>
      </c>
      <c r="B257" s="5" t="s">
        <v>749</v>
      </c>
      <c r="C257" s="43" t="s">
        <v>750</v>
      </c>
      <c r="D257" s="44" t="s">
        <v>751</v>
      </c>
      <c r="E257" s="7" t="s">
        <v>5</v>
      </c>
      <c r="F257" s="6" t="s">
        <v>6</v>
      </c>
      <c r="G257" s="6"/>
    </row>
    <row r="258" spans="1:8" outlineLevel="1" x14ac:dyDescent="0.25">
      <c r="A258" s="5" t="s">
        <v>672</v>
      </c>
      <c r="B258" s="5" t="s">
        <v>752</v>
      </c>
      <c r="C258" s="43" t="s">
        <v>753</v>
      </c>
      <c r="D258" s="46" t="s">
        <v>754</v>
      </c>
      <c r="E258" s="48" t="s">
        <v>711</v>
      </c>
      <c r="F258" s="20" t="s">
        <v>2860</v>
      </c>
      <c r="G258" s="20"/>
    </row>
    <row r="259" spans="1:8" outlineLevel="1" x14ac:dyDescent="0.25">
      <c r="A259" s="5" t="s">
        <v>93</v>
      </c>
      <c r="B259" s="5" t="s">
        <v>755</v>
      </c>
      <c r="C259" s="43" t="s">
        <v>756</v>
      </c>
      <c r="D259" s="46" t="s">
        <v>757</v>
      </c>
      <c r="E259" s="48" t="s">
        <v>711</v>
      </c>
      <c r="F259" s="20" t="s">
        <v>2860</v>
      </c>
      <c r="G259" s="20"/>
    </row>
    <row r="260" spans="1:8" outlineLevel="1" x14ac:dyDescent="0.25">
      <c r="A260" s="5" t="s">
        <v>97</v>
      </c>
      <c r="B260" s="5" t="s">
        <v>758</v>
      </c>
      <c r="C260" s="43" t="s">
        <v>759</v>
      </c>
      <c r="D260" s="46" t="s">
        <v>760</v>
      </c>
      <c r="E260" s="48" t="s">
        <v>711</v>
      </c>
      <c r="F260" s="20" t="s">
        <v>2860</v>
      </c>
      <c r="G260" s="20"/>
    </row>
    <row r="261" spans="1:8" outlineLevel="1" x14ac:dyDescent="0.25">
      <c r="A261" s="5" t="s">
        <v>101</v>
      </c>
      <c r="B261" s="5" t="s">
        <v>761</v>
      </c>
      <c r="C261" s="43" t="s">
        <v>762</v>
      </c>
      <c r="D261" s="46" t="s">
        <v>763</v>
      </c>
      <c r="E261" s="48" t="s">
        <v>711</v>
      </c>
      <c r="F261" s="20" t="s">
        <v>2860</v>
      </c>
      <c r="G261" s="20"/>
    </row>
    <row r="262" spans="1:8" x14ac:dyDescent="0.25">
      <c r="A262" s="5" t="s">
        <v>764</v>
      </c>
      <c r="B262" s="5" t="s">
        <v>764</v>
      </c>
      <c r="C262" s="43" t="s">
        <v>765</v>
      </c>
      <c r="D262" s="44" t="s">
        <v>766</v>
      </c>
      <c r="E262" s="7" t="s">
        <v>5</v>
      </c>
      <c r="F262" s="6" t="s">
        <v>6</v>
      </c>
      <c r="G262" s="6"/>
    </row>
    <row r="263" spans="1:8" outlineLevel="1" x14ac:dyDescent="0.25">
      <c r="A263" s="5" t="s">
        <v>767</v>
      </c>
      <c r="B263" s="5" t="s">
        <v>767</v>
      </c>
      <c r="C263" s="43" t="s">
        <v>768</v>
      </c>
      <c r="D263" s="44" t="s">
        <v>769</v>
      </c>
      <c r="E263" s="7" t="s">
        <v>5</v>
      </c>
      <c r="F263" s="6" t="s">
        <v>6</v>
      </c>
      <c r="G263" s="6"/>
    </row>
    <row r="264" spans="1:8" outlineLevel="1" x14ac:dyDescent="0.25">
      <c r="A264" s="5" t="s">
        <v>672</v>
      </c>
      <c r="B264" s="5" t="s">
        <v>770</v>
      </c>
      <c r="C264" s="43" t="s">
        <v>771</v>
      </c>
      <c r="D264" s="46" t="s">
        <v>772</v>
      </c>
      <c r="E264" s="7" t="s">
        <v>5</v>
      </c>
      <c r="F264" s="6" t="s">
        <v>6</v>
      </c>
      <c r="G264" s="6"/>
    </row>
    <row r="265" spans="1:8" outlineLevel="1" x14ac:dyDescent="0.25">
      <c r="A265" s="5"/>
      <c r="B265" s="5" t="s">
        <v>773</v>
      </c>
      <c r="C265" s="43" t="s">
        <v>774</v>
      </c>
      <c r="D265" s="46" t="s">
        <v>775</v>
      </c>
      <c r="E265" s="14" t="s">
        <v>16</v>
      </c>
      <c r="F265" s="15" t="s">
        <v>776</v>
      </c>
      <c r="G265" s="15"/>
      <c r="H265" s="12" t="s">
        <v>18</v>
      </c>
    </row>
    <row r="266" spans="1:8" outlineLevel="1" x14ac:dyDescent="0.25">
      <c r="A266" s="5"/>
      <c r="B266" s="5" t="s">
        <v>777</v>
      </c>
      <c r="C266" s="43" t="s">
        <v>778</v>
      </c>
      <c r="D266" s="46" t="s">
        <v>779</v>
      </c>
      <c r="E266" s="14" t="s">
        <v>16</v>
      </c>
      <c r="F266" s="15" t="s">
        <v>780</v>
      </c>
      <c r="G266" s="15"/>
      <c r="H266" s="12" t="s">
        <v>18</v>
      </c>
    </row>
    <row r="267" spans="1:8" outlineLevel="1" x14ac:dyDescent="0.25">
      <c r="A267" s="5" t="s">
        <v>93</v>
      </c>
      <c r="B267" s="5" t="s">
        <v>781</v>
      </c>
      <c r="C267" s="43" t="s">
        <v>782</v>
      </c>
      <c r="D267" s="46" t="s">
        <v>783</v>
      </c>
      <c r="E267" s="7" t="s">
        <v>5</v>
      </c>
      <c r="F267" s="6" t="s">
        <v>6</v>
      </c>
      <c r="G267" s="6"/>
    </row>
    <row r="268" spans="1:8" outlineLevel="1" x14ac:dyDescent="0.25">
      <c r="A268" s="5"/>
      <c r="B268" s="5" t="s">
        <v>784</v>
      </c>
      <c r="C268" s="43" t="s">
        <v>785</v>
      </c>
      <c r="D268" s="46" t="s">
        <v>786</v>
      </c>
      <c r="E268" s="14" t="s">
        <v>16</v>
      </c>
      <c r="F268" s="15" t="s">
        <v>787</v>
      </c>
      <c r="G268" s="15"/>
      <c r="H268" s="12" t="s">
        <v>18</v>
      </c>
    </row>
    <row r="269" spans="1:8" outlineLevel="1" x14ac:dyDescent="0.25">
      <c r="A269" s="5"/>
      <c r="B269" s="5" t="s">
        <v>788</v>
      </c>
      <c r="C269" s="43" t="s">
        <v>789</v>
      </c>
      <c r="D269" s="46" t="s">
        <v>790</v>
      </c>
      <c r="E269" s="14" t="s">
        <v>16</v>
      </c>
      <c r="F269" s="15" t="s">
        <v>791</v>
      </c>
      <c r="G269" s="15"/>
      <c r="H269" s="12" t="s">
        <v>18</v>
      </c>
    </row>
    <row r="270" spans="1:8" outlineLevel="1" x14ac:dyDescent="0.25">
      <c r="A270" s="5" t="s">
        <v>97</v>
      </c>
      <c r="B270" s="5" t="s">
        <v>792</v>
      </c>
      <c r="C270" s="43" t="s">
        <v>793</v>
      </c>
      <c r="D270" s="46" t="s">
        <v>794</v>
      </c>
      <c r="E270" s="7" t="s">
        <v>5</v>
      </c>
      <c r="F270" s="6" t="s">
        <v>6</v>
      </c>
      <c r="G270" s="6"/>
    </row>
    <row r="271" spans="1:8" outlineLevel="1" x14ac:dyDescent="0.25">
      <c r="A271" s="5"/>
      <c r="B271" s="5" t="s">
        <v>795</v>
      </c>
      <c r="C271" s="43" t="s">
        <v>796</v>
      </c>
      <c r="D271" s="46" t="s">
        <v>797</v>
      </c>
      <c r="E271" s="14" t="s">
        <v>16</v>
      </c>
      <c r="F271" s="15" t="s">
        <v>798</v>
      </c>
      <c r="G271" s="15"/>
      <c r="H271" s="12" t="s">
        <v>18</v>
      </c>
    </row>
    <row r="272" spans="1:8" outlineLevel="1" x14ac:dyDescent="0.25">
      <c r="A272" s="5"/>
      <c r="B272" s="5" t="s">
        <v>799</v>
      </c>
      <c r="C272" s="43" t="s">
        <v>800</v>
      </c>
      <c r="D272" s="46" t="s">
        <v>801</v>
      </c>
      <c r="E272" s="14" t="s">
        <v>16</v>
      </c>
      <c r="F272" s="15" t="s">
        <v>802</v>
      </c>
      <c r="G272" s="15"/>
      <c r="H272" s="12" t="s">
        <v>18</v>
      </c>
    </row>
    <row r="273" spans="1:8" outlineLevel="1" x14ac:dyDescent="0.25">
      <c r="A273" s="5" t="s">
        <v>101</v>
      </c>
      <c r="B273" s="5" t="s">
        <v>803</v>
      </c>
      <c r="C273" s="43" t="s">
        <v>804</v>
      </c>
      <c r="D273" s="46" t="s">
        <v>805</v>
      </c>
      <c r="E273" s="7" t="s">
        <v>5</v>
      </c>
      <c r="F273" s="6" t="s">
        <v>6</v>
      </c>
      <c r="G273" s="6"/>
    </row>
    <row r="274" spans="1:8" outlineLevel="1" x14ac:dyDescent="0.25">
      <c r="A274" s="5"/>
      <c r="B274" s="5" t="s">
        <v>806</v>
      </c>
      <c r="C274" s="43" t="s">
        <v>807</v>
      </c>
      <c r="D274" s="46" t="s">
        <v>808</v>
      </c>
      <c r="E274" s="14" t="s">
        <v>16</v>
      </c>
      <c r="F274" s="15" t="s">
        <v>809</v>
      </c>
      <c r="G274" s="15"/>
      <c r="H274" s="12" t="s">
        <v>18</v>
      </c>
    </row>
    <row r="275" spans="1:8" outlineLevel="1" x14ac:dyDescent="0.25">
      <c r="A275" s="5"/>
      <c r="B275" s="5" t="s">
        <v>810</v>
      </c>
      <c r="C275" s="43" t="s">
        <v>811</v>
      </c>
      <c r="D275" s="46" t="s">
        <v>812</v>
      </c>
      <c r="E275" s="14" t="s">
        <v>16</v>
      </c>
      <c r="F275" s="15" t="s">
        <v>813</v>
      </c>
      <c r="G275" s="15"/>
      <c r="H275" s="12" t="s">
        <v>18</v>
      </c>
    </row>
    <row r="276" spans="1:8" outlineLevel="1" x14ac:dyDescent="0.25">
      <c r="A276" s="5" t="s">
        <v>814</v>
      </c>
      <c r="B276" s="5" t="s">
        <v>814</v>
      </c>
      <c r="C276" s="43" t="s">
        <v>815</v>
      </c>
      <c r="D276" s="44" t="s">
        <v>816</v>
      </c>
      <c r="E276" s="7" t="s">
        <v>5</v>
      </c>
      <c r="F276" s="6" t="s">
        <v>6</v>
      </c>
      <c r="G276" s="6"/>
    </row>
    <row r="277" spans="1:8" outlineLevel="1" x14ac:dyDescent="0.25">
      <c r="A277" s="5" t="s">
        <v>672</v>
      </c>
      <c r="B277" s="5" t="s">
        <v>817</v>
      </c>
      <c r="C277" s="43" t="s">
        <v>818</v>
      </c>
      <c r="D277" s="46" t="s">
        <v>819</v>
      </c>
      <c r="E277" s="7" t="s">
        <v>5</v>
      </c>
      <c r="F277" s="6" t="s">
        <v>6</v>
      </c>
      <c r="G277" s="6"/>
    </row>
    <row r="278" spans="1:8" outlineLevel="1" x14ac:dyDescent="0.25">
      <c r="A278" s="5"/>
      <c r="B278" s="5" t="s">
        <v>820</v>
      </c>
      <c r="C278" s="43" t="s">
        <v>821</v>
      </c>
      <c r="D278" s="46" t="s">
        <v>822</v>
      </c>
      <c r="E278" s="14" t="s">
        <v>16</v>
      </c>
      <c r="F278" s="15" t="s">
        <v>823</v>
      </c>
      <c r="G278" s="15"/>
      <c r="H278" s="12" t="s">
        <v>18</v>
      </c>
    </row>
    <row r="279" spans="1:8" outlineLevel="1" x14ac:dyDescent="0.25">
      <c r="A279" s="5"/>
      <c r="B279" s="5" t="s">
        <v>824</v>
      </c>
      <c r="C279" s="43" t="s">
        <v>825</v>
      </c>
      <c r="D279" s="46" t="s">
        <v>826</v>
      </c>
      <c r="E279" s="14" t="s">
        <v>16</v>
      </c>
      <c r="F279" s="15" t="s">
        <v>827</v>
      </c>
      <c r="G279" s="15"/>
      <c r="H279" s="12" t="s">
        <v>18</v>
      </c>
    </row>
    <row r="280" spans="1:8" outlineLevel="1" x14ac:dyDescent="0.25">
      <c r="A280" s="5" t="s">
        <v>93</v>
      </c>
      <c r="B280" s="5" t="s">
        <v>828</v>
      </c>
      <c r="C280" s="43" t="s">
        <v>829</v>
      </c>
      <c r="D280" s="46" t="s">
        <v>830</v>
      </c>
      <c r="E280" s="7" t="s">
        <v>5</v>
      </c>
      <c r="F280" s="6" t="s">
        <v>6</v>
      </c>
      <c r="G280" s="6"/>
    </row>
    <row r="281" spans="1:8" outlineLevel="1" x14ac:dyDescent="0.25">
      <c r="A281" s="5"/>
      <c r="B281" s="5" t="s">
        <v>831</v>
      </c>
      <c r="C281" s="43" t="s">
        <v>832</v>
      </c>
      <c r="D281" s="46" t="s">
        <v>833</v>
      </c>
      <c r="E281" s="14" t="s">
        <v>16</v>
      </c>
      <c r="F281" s="15" t="s">
        <v>834</v>
      </c>
      <c r="G281" s="15"/>
      <c r="H281" s="12" t="s">
        <v>18</v>
      </c>
    </row>
    <row r="282" spans="1:8" outlineLevel="1" x14ac:dyDescent="0.25">
      <c r="A282" s="5"/>
      <c r="B282" s="5" t="s">
        <v>835</v>
      </c>
      <c r="C282" s="43" t="s">
        <v>836</v>
      </c>
      <c r="D282" s="46" t="s">
        <v>837</v>
      </c>
      <c r="E282" s="14" t="s">
        <v>16</v>
      </c>
      <c r="F282" s="15" t="s">
        <v>838</v>
      </c>
      <c r="G282" s="15"/>
      <c r="H282" s="12" t="s">
        <v>18</v>
      </c>
    </row>
    <row r="283" spans="1:8" outlineLevel="1" x14ac:dyDescent="0.25">
      <c r="A283" s="5" t="s">
        <v>97</v>
      </c>
      <c r="B283" s="5" t="s">
        <v>839</v>
      </c>
      <c r="C283" s="43" t="s">
        <v>840</v>
      </c>
      <c r="D283" s="46" t="s">
        <v>841</v>
      </c>
      <c r="E283" s="7" t="s">
        <v>5</v>
      </c>
      <c r="F283" s="6" t="s">
        <v>6</v>
      </c>
      <c r="G283" s="6"/>
    </row>
    <row r="284" spans="1:8" outlineLevel="1" x14ac:dyDescent="0.25">
      <c r="A284" s="5"/>
      <c r="B284" s="5" t="s">
        <v>842</v>
      </c>
      <c r="C284" s="43" t="s">
        <v>843</v>
      </c>
      <c r="D284" s="46" t="s">
        <v>844</v>
      </c>
      <c r="E284" s="14" t="s">
        <v>16</v>
      </c>
      <c r="F284" s="15" t="s">
        <v>845</v>
      </c>
      <c r="G284" s="15"/>
      <c r="H284" s="12" t="s">
        <v>18</v>
      </c>
    </row>
    <row r="285" spans="1:8" outlineLevel="1" x14ac:dyDescent="0.25">
      <c r="A285" s="5"/>
      <c r="B285" s="5" t="s">
        <v>846</v>
      </c>
      <c r="C285" s="43" t="s">
        <v>847</v>
      </c>
      <c r="D285" s="46" t="s">
        <v>848</v>
      </c>
      <c r="E285" s="14" t="s">
        <v>16</v>
      </c>
      <c r="F285" s="15" t="s">
        <v>849</v>
      </c>
      <c r="G285" s="15"/>
      <c r="H285" s="12" t="s">
        <v>18</v>
      </c>
    </row>
    <row r="286" spans="1:8" outlineLevel="1" x14ac:dyDescent="0.25">
      <c r="A286" s="5" t="s">
        <v>850</v>
      </c>
      <c r="B286" s="5" t="s">
        <v>850</v>
      </c>
      <c r="C286" s="43" t="s">
        <v>851</v>
      </c>
      <c r="D286" s="44" t="s">
        <v>852</v>
      </c>
      <c r="E286" s="7" t="s">
        <v>5</v>
      </c>
      <c r="F286" s="6" t="s">
        <v>6</v>
      </c>
      <c r="G286" s="6"/>
    </row>
    <row r="287" spans="1:8" outlineLevel="1" x14ac:dyDescent="0.25">
      <c r="A287" s="5" t="s">
        <v>672</v>
      </c>
      <c r="B287" s="5" t="s">
        <v>853</v>
      </c>
      <c r="C287" s="43" t="s">
        <v>854</v>
      </c>
      <c r="D287" s="46" t="s">
        <v>855</v>
      </c>
      <c r="E287" s="48" t="s">
        <v>711</v>
      </c>
      <c r="F287" s="20" t="s">
        <v>2860</v>
      </c>
      <c r="G287" s="20"/>
    </row>
    <row r="288" spans="1:8" outlineLevel="1" x14ac:dyDescent="0.25">
      <c r="A288" s="5" t="s">
        <v>93</v>
      </c>
      <c r="B288" s="5" t="s">
        <v>856</v>
      </c>
      <c r="C288" s="43" t="s">
        <v>857</v>
      </c>
      <c r="D288" s="46" t="s">
        <v>858</v>
      </c>
      <c r="E288" s="48" t="s">
        <v>711</v>
      </c>
      <c r="F288" s="20" t="s">
        <v>2860</v>
      </c>
      <c r="G288" s="20"/>
    </row>
    <row r="289" spans="1:8" outlineLevel="1" x14ac:dyDescent="0.25">
      <c r="A289" s="5" t="s">
        <v>97</v>
      </c>
      <c r="B289" s="5" t="s">
        <v>859</v>
      </c>
      <c r="C289" s="43" t="s">
        <v>860</v>
      </c>
      <c r="D289" s="46" t="s">
        <v>861</v>
      </c>
      <c r="E289" s="48" t="s">
        <v>711</v>
      </c>
      <c r="F289" s="20" t="s">
        <v>2860</v>
      </c>
      <c r="G289" s="20"/>
    </row>
    <row r="290" spans="1:8" outlineLevel="1" x14ac:dyDescent="0.25">
      <c r="A290" s="5" t="s">
        <v>862</v>
      </c>
      <c r="B290" s="5" t="s">
        <v>862</v>
      </c>
      <c r="C290" s="43" t="s">
        <v>863</v>
      </c>
      <c r="D290" s="44" t="s">
        <v>864</v>
      </c>
      <c r="E290" s="7" t="s">
        <v>5</v>
      </c>
      <c r="F290" s="6" t="s">
        <v>6</v>
      </c>
      <c r="G290" s="6"/>
    </row>
    <row r="291" spans="1:8" outlineLevel="1" x14ac:dyDescent="0.25">
      <c r="A291" s="5" t="s">
        <v>672</v>
      </c>
      <c r="B291" s="5" t="s">
        <v>865</v>
      </c>
      <c r="C291" s="43" t="s">
        <v>866</v>
      </c>
      <c r="D291" s="46" t="s">
        <v>867</v>
      </c>
      <c r="E291" s="7" t="s">
        <v>5</v>
      </c>
      <c r="F291" s="6" t="s">
        <v>6</v>
      </c>
      <c r="G291" s="6"/>
    </row>
    <row r="292" spans="1:8" outlineLevel="1" x14ac:dyDescent="0.25">
      <c r="A292" s="5"/>
      <c r="B292" s="5" t="s">
        <v>868</v>
      </c>
      <c r="C292" s="43" t="s">
        <v>869</v>
      </c>
      <c r="D292" s="46" t="s">
        <v>870</v>
      </c>
      <c r="E292" s="14" t="s">
        <v>16</v>
      </c>
      <c r="F292" s="15" t="s">
        <v>871</v>
      </c>
      <c r="G292" s="15"/>
      <c r="H292" s="12" t="s">
        <v>18</v>
      </c>
    </row>
    <row r="293" spans="1:8" outlineLevel="1" x14ac:dyDescent="0.25">
      <c r="A293" s="5"/>
      <c r="B293" s="5" t="s">
        <v>872</v>
      </c>
      <c r="C293" s="43" t="s">
        <v>873</v>
      </c>
      <c r="D293" s="46" t="s">
        <v>874</v>
      </c>
      <c r="E293" s="14" t="s">
        <v>16</v>
      </c>
      <c r="F293" s="15" t="s">
        <v>875</v>
      </c>
      <c r="G293" s="15"/>
      <c r="H293" s="12" t="s">
        <v>18</v>
      </c>
    </row>
    <row r="294" spans="1:8" outlineLevel="1" x14ac:dyDescent="0.25">
      <c r="A294" s="5" t="s">
        <v>93</v>
      </c>
      <c r="B294" s="5" t="s">
        <v>876</v>
      </c>
      <c r="C294" s="43" t="s">
        <v>877</v>
      </c>
      <c r="D294" s="46" t="s">
        <v>878</v>
      </c>
      <c r="E294" s="48" t="s">
        <v>711</v>
      </c>
      <c r="F294" s="20" t="s">
        <v>2860</v>
      </c>
      <c r="G294" s="20"/>
    </row>
    <row r="295" spans="1:8" outlineLevel="1" x14ac:dyDescent="0.25">
      <c r="A295" s="5" t="s">
        <v>879</v>
      </c>
      <c r="B295" s="5" t="s">
        <v>879</v>
      </c>
      <c r="C295" s="43" t="s">
        <v>880</v>
      </c>
      <c r="D295" s="44" t="s">
        <v>881</v>
      </c>
      <c r="E295" s="7" t="s">
        <v>5</v>
      </c>
      <c r="F295" s="6" t="s">
        <v>6</v>
      </c>
      <c r="G295" s="6"/>
    </row>
    <row r="296" spans="1:8" outlineLevel="1" x14ac:dyDescent="0.25">
      <c r="A296" s="5" t="s">
        <v>672</v>
      </c>
      <c r="B296" s="5" t="s">
        <v>882</v>
      </c>
      <c r="C296" s="43" t="s">
        <v>883</v>
      </c>
      <c r="D296" s="46" t="s">
        <v>884</v>
      </c>
      <c r="E296" s="48" t="s">
        <v>711</v>
      </c>
      <c r="F296" s="20" t="s">
        <v>2860</v>
      </c>
      <c r="G296" s="20"/>
    </row>
    <row r="297" spans="1:8" outlineLevel="1" x14ac:dyDescent="0.25">
      <c r="A297" s="5" t="s">
        <v>93</v>
      </c>
      <c r="B297" s="5" t="s">
        <v>885</v>
      </c>
      <c r="C297" s="43" t="s">
        <v>886</v>
      </c>
      <c r="D297" s="46" t="s">
        <v>887</v>
      </c>
      <c r="E297" s="48" t="s">
        <v>711</v>
      </c>
      <c r="F297" s="20" t="s">
        <v>2860</v>
      </c>
      <c r="G297" s="20"/>
    </row>
    <row r="298" spans="1:8" outlineLevel="1" x14ac:dyDescent="0.25">
      <c r="A298" s="5" t="s">
        <v>888</v>
      </c>
      <c r="B298" s="5" t="s">
        <v>888</v>
      </c>
      <c r="C298" s="43" t="s">
        <v>889</v>
      </c>
      <c r="D298" s="44" t="s">
        <v>890</v>
      </c>
      <c r="E298" s="7" t="s">
        <v>5</v>
      </c>
      <c r="F298" s="6" t="s">
        <v>6</v>
      </c>
      <c r="G298" s="6"/>
    </row>
    <row r="299" spans="1:8" outlineLevel="1" x14ac:dyDescent="0.25">
      <c r="A299" s="5" t="s">
        <v>672</v>
      </c>
      <c r="B299" s="5" t="s">
        <v>891</v>
      </c>
      <c r="C299" s="43" t="s">
        <v>892</v>
      </c>
      <c r="D299" s="46" t="s">
        <v>893</v>
      </c>
      <c r="E299" s="48" t="s">
        <v>711</v>
      </c>
      <c r="F299" s="20" t="s">
        <v>2860</v>
      </c>
      <c r="G299" s="20"/>
    </row>
    <row r="300" spans="1:8" outlineLevel="1" x14ac:dyDescent="0.25">
      <c r="A300" s="5" t="s">
        <v>93</v>
      </c>
      <c r="B300" s="5" t="s">
        <v>894</v>
      </c>
      <c r="C300" s="43" t="s">
        <v>895</v>
      </c>
      <c r="D300" s="46" t="s">
        <v>896</v>
      </c>
      <c r="E300" s="48" t="s">
        <v>711</v>
      </c>
      <c r="F300" s="20" t="s">
        <v>2860</v>
      </c>
      <c r="G300" s="20"/>
    </row>
    <row r="301" spans="1:8" outlineLevel="1" x14ac:dyDescent="0.25">
      <c r="A301" s="5" t="s">
        <v>897</v>
      </c>
      <c r="B301" s="5" t="s">
        <v>897</v>
      </c>
      <c r="C301" s="43" t="s">
        <v>898</v>
      </c>
      <c r="D301" s="44" t="s">
        <v>899</v>
      </c>
      <c r="E301" s="7" t="s">
        <v>5</v>
      </c>
      <c r="F301" s="6" t="s">
        <v>6</v>
      </c>
      <c r="G301" s="6"/>
    </row>
    <row r="302" spans="1:8" outlineLevel="2" x14ac:dyDescent="0.25">
      <c r="A302" s="5" t="s">
        <v>900</v>
      </c>
      <c r="B302" s="5" t="s">
        <v>900</v>
      </c>
      <c r="C302" s="49" t="s">
        <v>901</v>
      </c>
      <c r="D302" s="50" t="s">
        <v>902</v>
      </c>
      <c r="E302" s="51" t="s">
        <v>16</v>
      </c>
      <c r="F302" s="52" t="s">
        <v>903</v>
      </c>
      <c r="G302" s="52"/>
      <c r="H302" s="12" t="s">
        <v>18</v>
      </c>
    </row>
    <row r="303" spans="1:8" outlineLevel="2" x14ac:dyDescent="0.25">
      <c r="A303" s="5" t="s">
        <v>904</v>
      </c>
      <c r="B303" s="5" t="s">
        <v>904</v>
      </c>
      <c r="C303" s="43" t="s">
        <v>905</v>
      </c>
      <c r="D303" s="44" t="s">
        <v>906</v>
      </c>
      <c r="E303" s="7" t="s">
        <v>5</v>
      </c>
      <c r="F303" s="6" t="s">
        <v>6</v>
      </c>
      <c r="G303" s="6"/>
    </row>
    <row r="304" spans="1:8" outlineLevel="2" x14ac:dyDescent="0.25">
      <c r="A304" s="5" t="s">
        <v>907</v>
      </c>
      <c r="B304" s="5" t="s">
        <v>907</v>
      </c>
      <c r="C304" s="43" t="s">
        <v>908</v>
      </c>
      <c r="D304" s="44" t="s">
        <v>909</v>
      </c>
      <c r="E304" s="51" t="s">
        <v>16</v>
      </c>
      <c r="F304" s="52" t="s">
        <v>910</v>
      </c>
      <c r="G304" s="20"/>
      <c r="H304" s="12" t="s">
        <v>911</v>
      </c>
    </row>
    <row r="305" spans="1:8" outlineLevel="2" x14ac:dyDescent="0.25">
      <c r="A305" s="5" t="s">
        <v>912</v>
      </c>
      <c r="B305" s="5" t="s">
        <v>912</v>
      </c>
      <c r="C305" s="43" t="s">
        <v>913</v>
      </c>
      <c r="D305" s="44" t="s">
        <v>914</v>
      </c>
      <c r="E305" s="7" t="s">
        <v>5</v>
      </c>
      <c r="F305" s="6" t="s">
        <v>6</v>
      </c>
      <c r="G305" s="6"/>
    </row>
    <row r="306" spans="1:8" outlineLevel="2" x14ac:dyDescent="0.25">
      <c r="A306" s="5" t="s">
        <v>915</v>
      </c>
      <c r="B306" s="5" t="s">
        <v>915</v>
      </c>
      <c r="C306" s="43" t="s">
        <v>916</v>
      </c>
      <c r="D306" s="44" t="s">
        <v>917</v>
      </c>
      <c r="E306" s="48" t="s">
        <v>711</v>
      </c>
      <c r="F306" s="20" t="s">
        <v>2860</v>
      </c>
      <c r="G306" s="20"/>
    </row>
    <row r="307" spans="1:8" outlineLevel="2" x14ac:dyDescent="0.25">
      <c r="A307" s="5" t="s">
        <v>918</v>
      </c>
      <c r="B307" s="5" t="s">
        <v>918</v>
      </c>
      <c r="C307" s="43" t="s">
        <v>919</v>
      </c>
      <c r="D307" s="44" t="s">
        <v>920</v>
      </c>
      <c r="E307" s="48" t="s">
        <v>711</v>
      </c>
      <c r="F307" s="20" t="s">
        <v>2860</v>
      </c>
      <c r="G307" s="20"/>
    </row>
    <row r="308" spans="1:8" outlineLevel="2" x14ac:dyDescent="0.25">
      <c r="A308" s="5" t="s">
        <v>921</v>
      </c>
      <c r="B308" s="5" t="s">
        <v>921</v>
      </c>
      <c r="C308" s="43" t="s">
        <v>922</v>
      </c>
      <c r="D308" s="44" t="s">
        <v>923</v>
      </c>
      <c r="E308" s="48" t="s">
        <v>711</v>
      </c>
      <c r="F308" s="20" t="s">
        <v>2860</v>
      </c>
      <c r="G308" s="20"/>
    </row>
    <row r="309" spans="1:8" outlineLevel="2" x14ac:dyDescent="0.25">
      <c r="A309" s="5" t="s">
        <v>924</v>
      </c>
      <c r="B309" s="5" t="s">
        <v>924</v>
      </c>
      <c r="C309" s="43" t="s">
        <v>925</v>
      </c>
      <c r="D309" s="44" t="s">
        <v>926</v>
      </c>
      <c r="E309" s="48" t="s">
        <v>711</v>
      </c>
      <c r="F309" s="20" t="s">
        <v>2860</v>
      </c>
      <c r="G309" s="20"/>
    </row>
    <row r="310" spans="1:8" outlineLevel="2" x14ac:dyDescent="0.25">
      <c r="A310" s="5" t="s">
        <v>927</v>
      </c>
      <c r="B310" s="5" t="s">
        <v>927</v>
      </c>
      <c r="C310" s="43" t="s">
        <v>928</v>
      </c>
      <c r="D310" s="44" t="s">
        <v>929</v>
      </c>
      <c r="E310" s="48" t="s">
        <v>711</v>
      </c>
      <c r="F310" s="20" t="s">
        <v>2860</v>
      </c>
      <c r="G310" s="20"/>
    </row>
    <row r="311" spans="1:8" outlineLevel="2" x14ac:dyDescent="0.25">
      <c r="A311" s="5" t="s">
        <v>930</v>
      </c>
      <c r="B311" s="5" t="s">
        <v>930</v>
      </c>
      <c r="C311" s="43" t="s">
        <v>931</v>
      </c>
      <c r="D311" s="44" t="s">
        <v>932</v>
      </c>
      <c r="E311" s="48" t="s">
        <v>711</v>
      </c>
      <c r="F311" s="20" t="s">
        <v>2860</v>
      </c>
      <c r="G311" s="20"/>
    </row>
    <row r="312" spans="1:8" outlineLevel="2" x14ac:dyDescent="0.25">
      <c r="A312" s="5" t="s">
        <v>933</v>
      </c>
      <c r="B312" s="5" t="s">
        <v>933</v>
      </c>
      <c r="C312" s="43" t="s">
        <v>934</v>
      </c>
      <c r="D312" s="44" t="s">
        <v>935</v>
      </c>
      <c r="E312" s="48" t="s">
        <v>711</v>
      </c>
      <c r="F312" s="20" t="s">
        <v>2860</v>
      </c>
      <c r="G312" s="20"/>
    </row>
    <row r="313" spans="1:8" outlineLevel="2" x14ac:dyDescent="0.25">
      <c r="A313" s="5" t="s">
        <v>936</v>
      </c>
      <c r="B313" s="5" t="s">
        <v>936</v>
      </c>
      <c r="C313" s="43" t="s">
        <v>937</v>
      </c>
      <c r="D313" s="44" t="s">
        <v>938</v>
      </c>
      <c r="E313" s="48" t="s">
        <v>711</v>
      </c>
      <c r="F313" s="20" t="s">
        <v>2860</v>
      </c>
      <c r="G313" s="20"/>
    </row>
    <row r="314" spans="1:8" outlineLevel="2" x14ac:dyDescent="0.25">
      <c r="A314" s="5" t="s">
        <v>939</v>
      </c>
      <c r="B314" s="5" t="s">
        <v>939</v>
      </c>
      <c r="C314" s="43" t="s">
        <v>940</v>
      </c>
      <c r="D314" s="44" t="s">
        <v>941</v>
      </c>
      <c r="E314" s="7" t="s">
        <v>5</v>
      </c>
      <c r="F314" s="6" t="s">
        <v>6</v>
      </c>
      <c r="G314" s="6"/>
    </row>
    <row r="315" spans="1:8" outlineLevel="2" x14ac:dyDescent="0.25">
      <c r="A315" s="5" t="s">
        <v>942</v>
      </c>
      <c r="B315" s="5" t="s">
        <v>942</v>
      </c>
      <c r="C315" s="43" t="s">
        <v>943</v>
      </c>
      <c r="D315" s="44" t="s">
        <v>944</v>
      </c>
      <c r="E315" s="48" t="s">
        <v>711</v>
      </c>
      <c r="F315" s="20" t="s">
        <v>2860</v>
      </c>
      <c r="G315" s="20"/>
    </row>
    <row r="316" spans="1:8" outlineLevel="2" x14ac:dyDescent="0.25">
      <c r="A316" s="5" t="s">
        <v>945</v>
      </c>
      <c r="B316" s="5" t="s">
        <v>945</v>
      </c>
      <c r="C316" s="43" t="s">
        <v>946</v>
      </c>
      <c r="D316" s="44" t="s">
        <v>947</v>
      </c>
      <c r="E316" s="48" t="s">
        <v>711</v>
      </c>
      <c r="F316" s="20" t="s">
        <v>2860</v>
      </c>
      <c r="G316" s="20"/>
    </row>
    <row r="317" spans="1:8" outlineLevel="2" x14ac:dyDescent="0.25">
      <c r="A317" s="5" t="s">
        <v>948</v>
      </c>
      <c r="B317" s="5" t="s">
        <v>948</v>
      </c>
      <c r="C317" s="43" t="s">
        <v>949</v>
      </c>
      <c r="D317" s="44" t="s">
        <v>950</v>
      </c>
      <c r="E317" s="48" t="s">
        <v>711</v>
      </c>
      <c r="F317" s="20" t="s">
        <v>2860</v>
      </c>
      <c r="G317" s="20"/>
    </row>
    <row r="318" spans="1:8" outlineLevel="2" x14ac:dyDescent="0.25">
      <c r="A318" s="5" t="s">
        <v>951</v>
      </c>
      <c r="B318" s="5" t="s">
        <v>951</v>
      </c>
      <c r="C318" s="43" t="s">
        <v>952</v>
      </c>
      <c r="D318" s="44" t="s">
        <v>953</v>
      </c>
      <c r="E318" s="48" t="s">
        <v>711</v>
      </c>
      <c r="F318" s="20" t="s">
        <v>2860</v>
      </c>
      <c r="G318" s="20"/>
      <c r="H318" s="53"/>
    </row>
    <row r="319" spans="1:8" outlineLevel="2" x14ac:dyDescent="0.25">
      <c r="A319" s="5"/>
      <c r="B319" s="5" t="s">
        <v>954</v>
      </c>
      <c r="C319" s="43" t="s">
        <v>955</v>
      </c>
      <c r="D319" s="44" t="s">
        <v>956</v>
      </c>
      <c r="E319" s="48"/>
      <c r="F319" s="15" t="s">
        <v>957</v>
      </c>
      <c r="G319" s="15"/>
      <c r="H319" s="53" t="s">
        <v>644</v>
      </c>
    </row>
    <row r="320" spans="1:8" outlineLevel="1" x14ac:dyDescent="0.25">
      <c r="A320" s="5" t="s">
        <v>958</v>
      </c>
      <c r="B320" s="5" t="s">
        <v>958</v>
      </c>
      <c r="C320" s="43" t="s">
        <v>959</v>
      </c>
      <c r="D320" s="44" t="s">
        <v>960</v>
      </c>
      <c r="E320" s="7" t="s">
        <v>5</v>
      </c>
      <c r="F320" s="6" t="s">
        <v>6</v>
      </c>
      <c r="G320" s="6"/>
      <c r="H320" s="53"/>
    </row>
    <row r="321" spans="1:8" outlineLevel="1" x14ac:dyDescent="0.25">
      <c r="A321" s="5" t="s">
        <v>961</v>
      </c>
      <c r="B321" s="5" t="s">
        <v>961</v>
      </c>
      <c r="C321" s="43" t="s">
        <v>962</v>
      </c>
      <c r="D321" s="44" t="s">
        <v>963</v>
      </c>
      <c r="E321" s="48" t="s">
        <v>711</v>
      </c>
      <c r="F321" s="20" t="s">
        <v>2860</v>
      </c>
      <c r="G321" s="20"/>
      <c r="H321" s="53"/>
    </row>
    <row r="322" spans="1:8" outlineLevel="1" x14ac:dyDescent="0.25">
      <c r="A322" s="5" t="s">
        <v>964</v>
      </c>
      <c r="B322" s="5" t="s">
        <v>964</v>
      </c>
      <c r="C322" s="43" t="s">
        <v>965</v>
      </c>
      <c r="D322" s="44" t="s">
        <v>966</v>
      </c>
      <c r="E322" s="48" t="s">
        <v>711</v>
      </c>
      <c r="F322" s="15" t="s">
        <v>967</v>
      </c>
      <c r="G322" s="20"/>
      <c r="H322" s="12" t="s">
        <v>911</v>
      </c>
    </row>
    <row r="323" spans="1:8" outlineLevel="1" x14ac:dyDescent="0.25">
      <c r="A323" s="5" t="s">
        <v>968</v>
      </c>
      <c r="B323" s="5" t="s">
        <v>968</v>
      </c>
      <c r="C323" s="54" t="s">
        <v>969</v>
      </c>
      <c r="D323" s="44" t="s">
        <v>970</v>
      </c>
      <c r="E323" s="48" t="s">
        <v>711</v>
      </c>
      <c r="F323" s="20" t="s">
        <v>2860</v>
      </c>
      <c r="G323" s="20"/>
      <c r="H323" s="53"/>
    </row>
    <row r="324" spans="1:8" outlineLevel="1" x14ac:dyDescent="0.25">
      <c r="A324" s="5"/>
      <c r="B324" s="5" t="s">
        <v>971</v>
      </c>
      <c r="C324" s="43" t="s">
        <v>972</v>
      </c>
      <c r="D324" s="44" t="s">
        <v>973</v>
      </c>
      <c r="E324" s="48"/>
      <c r="F324" s="15" t="s">
        <v>974</v>
      </c>
      <c r="G324" s="15"/>
      <c r="H324" s="53" t="s">
        <v>644</v>
      </c>
    </row>
    <row r="325" spans="1:8" outlineLevel="1" x14ac:dyDescent="0.25">
      <c r="A325" s="5" t="s">
        <v>975</v>
      </c>
      <c r="B325" s="5" t="s">
        <v>975</v>
      </c>
      <c r="C325" s="43" t="s">
        <v>976</v>
      </c>
      <c r="D325" s="44" t="s">
        <v>977</v>
      </c>
      <c r="E325" s="7" t="s">
        <v>5</v>
      </c>
      <c r="F325" s="6" t="s">
        <v>6</v>
      </c>
      <c r="G325" s="6"/>
    </row>
    <row r="326" spans="1:8" outlineLevel="1" x14ac:dyDescent="0.25">
      <c r="A326" s="5" t="s">
        <v>978</v>
      </c>
      <c r="B326" s="5" t="s">
        <v>978</v>
      </c>
      <c r="C326" s="43" t="s">
        <v>979</v>
      </c>
      <c r="D326" s="44" t="s">
        <v>963</v>
      </c>
      <c r="E326" s="7" t="s">
        <v>5</v>
      </c>
      <c r="F326" s="6" t="s">
        <v>6</v>
      </c>
      <c r="G326" s="6"/>
    </row>
    <row r="327" spans="1:8" outlineLevel="1" x14ac:dyDescent="0.25">
      <c r="A327" s="5"/>
      <c r="B327" s="5" t="s">
        <v>980</v>
      </c>
      <c r="C327" s="43" t="s">
        <v>981</v>
      </c>
      <c r="D327" s="44" t="s">
        <v>982</v>
      </c>
      <c r="E327" s="14" t="s">
        <v>16</v>
      </c>
      <c r="F327" s="15" t="s">
        <v>983</v>
      </c>
      <c r="G327" s="15"/>
      <c r="H327" s="12" t="s">
        <v>18</v>
      </c>
    </row>
    <row r="328" spans="1:8" outlineLevel="1" x14ac:dyDescent="0.25">
      <c r="A328" s="5"/>
      <c r="B328" s="5" t="s">
        <v>984</v>
      </c>
      <c r="C328" s="43" t="s">
        <v>985</v>
      </c>
      <c r="D328" s="44" t="s">
        <v>986</v>
      </c>
      <c r="E328" s="26" t="s">
        <v>16</v>
      </c>
      <c r="F328" s="15" t="s">
        <v>987</v>
      </c>
      <c r="G328" s="15"/>
      <c r="H328" s="12" t="s">
        <v>18</v>
      </c>
    </row>
    <row r="329" spans="1:8" outlineLevel="1" x14ac:dyDescent="0.25">
      <c r="A329" s="5" t="s">
        <v>988</v>
      </c>
      <c r="B329" s="5" t="s">
        <v>988</v>
      </c>
      <c r="C329" s="43" t="s">
        <v>989</v>
      </c>
      <c r="D329" s="44" t="s">
        <v>966</v>
      </c>
      <c r="E329" s="7" t="s">
        <v>5</v>
      </c>
      <c r="F329" s="6" t="s">
        <v>6</v>
      </c>
      <c r="G329" s="6"/>
    </row>
    <row r="330" spans="1:8" outlineLevel="1" x14ac:dyDescent="0.25">
      <c r="A330" s="5"/>
      <c r="B330" s="5" t="s">
        <v>990</v>
      </c>
      <c r="C330" s="43" t="s">
        <v>991</v>
      </c>
      <c r="D330" s="44" t="s">
        <v>992</v>
      </c>
      <c r="E330" s="14" t="s">
        <v>16</v>
      </c>
      <c r="F330" s="15" t="s">
        <v>993</v>
      </c>
      <c r="G330" s="15"/>
      <c r="H330" s="12" t="s">
        <v>18</v>
      </c>
    </row>
    <row r="331" spans="1:8" outlineLevel="1" x14ac:dyDescent="0.25">
      <c r="A331" s="5"/>
      <c r="B331" s="5" t="s">
        <v>994</v>
      </c>
      <c r="C331" s="43" t="s">
        <v>995</v>
      </c>
      <c r="D331" s="44" t="s">
        <v>996</v>
      </c>
      <c r="E331" s="26" t="s">
        <v>16</v>
      </c>
      <c r="F331" s="15" t="s">
        <v>997</v>
      </c>
      <c r="G331" s="15"/>
      <c r="H331" s="12" t="s">
        <v>18</v>
      </c>
    </row>
    <row r="332" spans="1:8" outlineLevel="1" x14ac:dyDescent="0.25">
      <c r="A332" s="5" t="s">
        <v>998</v>
      </c>
      <c r="B332" s="5" t="s">
        <v>998</v>
      </c>
      <c r="C332" s="43" t="s">
        <v>999</v>
      </c>
      <c r="D332" s="44" t="s">
        <v>970</v>
      </c>
      <c r="E332" s="48"/>
      <c r="F332" s="15" t="s">
        <v>1000</v>
      </c>
      <c r="G332" s="15"/>
      <c r="H332" s="53" t="s">
        <v>644</v>
      </c>
    </row>
    <row r="333" spans="1:8" ht="15" customHeight="1" outlineLevel="1" x14ac:dyDescent="0.25">
      <c r="A333" s="5" t="s">
        <v>1001</v>
      </c>
      <c r="B333" s="5" t="s">
        <v>1001</v>
      </c>
      <c r="C333" s="49" t="s">
        <v>1002</v>
      </c>
      <c r="D333" s="55" t="s">
        <v>1003</v>
      </c>
      <c r="E333" s="56" t="s">
        <v>5</v>
      </c>
      <c r="F333" s="57" t="s">
        <v>6</v>
      </c>
      <c r="G333" s="57"/>
    </row>
    <row r="334" spans="1:8" outlineLevel="1" x14ac:dyDescent="0.25">
      <c r="A334" s="5" t="s">
        <v>1004</v>
      </c>
      <c r="B334" s="5" t="s">
        <v>1004</v>
      </c>
      <c r="C334" s="43" t="s">
        <v>1005</v>
      </c>
      <c r="D334" s="44" t="s">
        <v>1006</v>
      </c>
      <c r="E334" s="48" t="s">
        <v>711</v>
      </c>
      <c r="F334" s="20" t="s">
        <v>2860</v>
      </c>
      <c r="G334" s="20"/>
    </row>
    <row r="335" spans="1:8" outlineLevel="1" x14ac:dyDescent="0.25">
      <c r="A335" s="5" t="s">
        <v>1007</v>
      </c>
      <c r="B335" s="5">
        <v>0</v>
      </c>
      <c r="C335" s="43" t="s">
        <v>1008</v>
      </c>
      <c r="D335" s="44" t="s">
        <v>1009</v>
      </c>
      <c r="E335" s="48" t="s">
        <v>711</v>
      </c>
      <c r="F335" s="20" t="s">
        <v>2860</v>
      </c>
      <c r="G335" s="20"/>
    </row>
    <row r="336" spans="1:8" outlineLevel="1" x14ac:dyDescent="0.25">
      <c r="A336" s="5" t="s">
        <v>1010</v>
      </c>
      <c r="B336" s="5" t="s">
        <v>1007</v>
      </c>
      <c r="C336" s="43" t="s">
        <v>1011</v>
      </c>
      <c r="D336" s="44" t="s">
        <v>1012</v>
      </c>
      <c r="E336" s="48" t="s">
        <v>711</v>
      </c>
      <c r="F336" s="20" t="s">
        <v>2860</v>
      </c>
      <c r="G336" s="20"/>
    </row>
    <row r="337" spans="1:8" outlineLevel="1" x14ac:dyDescent="0.25">
      <c r="A337" s="5" t="s">
        <v>1013</v>
      </c>
      <c r="B337" s="5" t="s">
        <v>1010</v>
      </c>
      <c r="C337" s="43" t="s">
        <v>1014</v>
      </c>
      <c r="D337" s="44" t="s">
        <v>966</v>
      </c>
      <c r="E337" s="48" t="s">
        <v>711</v>
      </c>
      <c r="F337" s="20" t="s">
        <v>2860</v>
      </c>
      <c r="G337" s="20"/>
    </row>
    <row r="338" spans="1:8" x14ac:dyDescent="0.25">
      <c r="A338" s="5" t="s">
        <v>1015</v>
      </c>
      <c r="B338" s="5" t="s">
        <v>1015</v>
      </c>
      <c r="C338" s="43" t="s">
        <v>1016</v>
      </c>
      <c r="D338" s="44" t="s">
        <v>1017</v>
      </c>
      <c r="E338" s="7" t="s">
        <v>5</v>
      </c>
      <c r="F338" s="6" t="s">
        <v>6</v>
      </c>
      <c r="G338" s="6"/>
    </row>
    <row r="339" spans="1:8" x14ac:dyDescent="0.25">
      <c r="A339" s="5" t="s">
        <v>1018</v>
      </c>
      <c r="B339" s="5" t="s">
        <v>1018</v>
      </c>
      <c r="C339" s="43" t="s">
        <v>1019</v>
      </c>
      <c r="D339" s="44" t="s">
        <v>1020</v>
      </c>
      <c r="E339" s="7" t="s">
        <v>5</v>
      </c>
      <c r="F339" s="6" t="s">
        <v>6</v>
      </c>
      <c r="G339" s="6"/>
    </row>
    <row r="340" spans="1:8" x14ac:dyDescent="0.25">
      <c r="A340" s="5"/>
      <c r="B340" s="5" t="s">
        <v>1021</v>
      </c>
      <c r="C340" s="43" t="s">
        <v>1022</v>
      </c>
      <c r="D340" s="44" t="s">
        <v>1023</v>
      </c>
      <c r="E340" s="14" t="s">
        <v>16</v>
      </c>
      <c r="F340" s="15" t="s">
        <v>1024</v>
      </c>
      <c r="G340" s="15"/>
      <c r="H340" s="12" t="s">
        <v>18</v>
      </c>
    </row>
    <row r="341" spans="1:8" x14ac:dyDescent="0.25">
      <c r="A341" s="5"/>
      <c r="B341" s="5" t="s">
        <v>1025</v>
      </c>
      <c r="C341" s="43" t="s">
        <v>1026</v>
      </c>
      <c r="D341" s="44" t="s">
        <v>1027</v>
      </c>
      <c r="E341" s="14" t="s">
        <v>16</v>
      </c>
      <c r="F341" s="15" t="s">
        <v>1028</v>
      </c>
      <c r="G341" s="15"/>
      <c r="H341" s="12" t="s">
        <v>18</v>
      </c>
    </row>
    <row r="342" spans="1:8" x14ac:dyDescent="0.25">
      <c r="A342" s="5" t="s">
        <v>1029</v>
      </c>
      <c r="B342" s="5" t="s">
        <v>1029</v>
      </c>
      <c r="C342" s="43" t="s">
        <v>1030</v>
      </c>
      <c r="D342" s="44" t="s">
        <v>1031</v>
      </c>
      <c r="E342" s="48" t="s">
        <v>711</v>
      </c>
      <c r="F342" s="15" t="s">
        <v>1032</v>
      </c>
      <c r="G342" s="15"/>
      <c r="H342" s="53" t="s">
        <v>644</v>
      </c>
    </row>
    <row r="343" spans="1:8" x14ac:dyDescent="0.25">
      <c r="A343" s="5" t="s">
        <v>1033</v>
      </c>
      <c r="B343" s="5" t="s">
        <v>1033</v>
      </c>
      <c r="C343" s="43" t="s">
        <v>1034</v>
      </c>
      <c r="D343" s="44" t="s">
        <v>1035</v>
      </c>
      <c r="E343" s="26" t="s">
        <v>16</v>
      </c>
      <c r="F343" s="15" t="s">
        <v>1036</v>
      </c>
      <c r="G343" s="15"/>
      <c r="H343" s="53" t="s">
        <v>911</v>
      </c>
    </row>
    <row r="344" spans="1:8" x14ac:dyDescent="0.25">
      <c r="A344" s="5" t="s">
        <v>1037</v>
      </c>
      <c r="B344" s="5" t="s">
        <v>1037</v>
      </c>
      <c r="C344" s="49" t="s">
        <v>1038</v>
      </c>
      <c r="D344" s="50" t="s">
        <v>1039</v>
      </c>
      <c r="E344" s="7" t="s">
        <v>5</v>
      </c>
      <c r="F344" s="6" t="s">
        <v>6</v>
      </c>
      <c r="G344" s="6"/>
    </row>
    <row r="345" spans="1:8" x14ac:dyDescent="0.25">
      <c r="A345" s="5"/>
      <c r="B345" s="5" t="s">
        <v>1040</v>
      </c>
      <c r="C345" s="49" t="s">
        <v>1041</v>
      </c>
      <c r="D345" s="50" t="s">
        <v>1042</v>
      </c>
      <c r="E345" s="51" t="s">
        <v>1043</v>
      </c>
      <c r="F345" s="52" t="s">
        <v>1044</v>
      </c>
      <c r="G345" s="52"/>
      <c r="H345" s="12" t="s">
        <v>18</v>
      </c>
    </row>
    <row r="346" spans="1:8" x14ac:dyDescent="0.25">
      <c r="A346" s="5"/>
      <c r="B346" s="5" t="s">
        <v>1045</v>
      </c>
      <c r="C346" s="49" t="s">
        <v>1046</v>
      </c>
      <c r="D346" s="50" t="s">
        <v>1047</v>
      </c>
      <c r="E346" s="51" t="s">
        <v>1043</v>
      </c>
      <c r="F346" s="52" t="s">
        <v>1048</v>
      </c>
      <c r="G346" s="52"/>
      <c r="H346" s="12" t="s">
        <v>18</v>
      </c>
    </row>
    <row r="347" spans="1:8" x14ac:dyDescent="0.25">
      <c r="A347" s="5" t="s">
        <v>1049</v>
      </c>
      <c r="B347" s="5" t="s">
        <v>1049</v>
      </c>
      <c r="C347" s="43" t="s">
        <v>1050</v>
      </c>
      <c r="D347" s="44" t="s">
        <v>1051</v>
      </c>
      <c r="E347" s="14" t="s">
        <v>1043</v>
      </c>
      <c r="F347" s="15" t="s">
        <v>1052</v>
      </c>
      <c r="G347" s="15"/>
      <c r="H347" s="53" t="s">
        <v>911</v>
      </c>
    </row>
    <row r="348" spans="1:8" x14ac:dyDescent="0.25">
      <c r="A348" s="5" t="s">
        <v>1053</v>
      </c>
      <c r="B348" s="5" t="s">
        <v>1053</v>
      </c>
      <c r="C348" s="43" t="s">
        <v>1054</v>
      </c>
      <c r="D348" s="44" t="s">
        <v>1055</v>
      </c>
      <c r="E348" s="7" t="s">
        <v>5</v>
      </c>
      <c r="F348" s="6" t="s">
        <v>6</v>
      </c>
      <c r="G348" s="6"/>
    </row>
    <row r="349" spans="1:8" x14ac:dyDescent="0.25">
      <c r="A349" s="5" t="s">
        <v>1056</v>
      </c>
      <c r="B349" s="5" t="s">
        <v>1056</v>
      </c>
      <c r="C349" s="43" t="s">
        <v>1057</v>
      </c>
      <c r="D349" s="44" t="s">
        <v>1058</v>
      </c>
      <c r="E349" s="7" t="s">
        <v>5</v>
      </c>
      <c r="F349" s="6" t="s">
        <v>6</v>
      </c>
      <c r="G349" s="6"/>
    </row>
    <row r="350" spans="1:8" x14ac:dyDescent="0.25">
      <c r="A350" s="5"/>
      <c r="B350" s="5" t="s">
        <v>1059</v>
      </c>
      <c r="C350" s="43" t="s">
        <v>1060</v>
      </c>
      <c r="D350" s="58" t="s">
        <v>1061</v>
      </c>
      <c r="E350" s="14" t="s">
        <v>1043</v>
      </c>
      <c r="F350" s="52" t="s">
        <v>1062</v>
      </c>
      <c r="G350" s="15"/>
      <c r="H350" s="53" t="s">
        <v>911</v>
      </c>
    </row>
    <row r="351" spans="1:8" x14ac:dyDescent="0.25">
      <c r="A351" s="5"/>
      <c r="B351" s="5" t="s">
        <v>1063</v>
      </c>
      <c r="C351" s="43" t="s">
        <v>1064</v>
      </c>
      <c r="D351" s="58" t="s">
        <v>1065</v>
      </c>
      <c r="E351" s="14" t="s">
        <v>1043</v>
      </c>
      <c r="F351" s="15" t="s">
        <v>1066</v>
      </c>
      <c r="G351" s="15"/>
      <c r="H351" s="53" t="s">
        <v>911</v>
      </c>
    </row>
    <row r="352" spans="1:8" x14ac:dyDescent="0.25">
      <c r="A352" s="5" t="s">
        <v>1067</v>
      </c>
      <c r="B352" s="5" t="s">
        <v>1067</v>
      </c>
      <c r="C352" s="43" t="s">
        <v>1068</v>
      </c>
      <c r="D352" s="58" t="s">
        <v>1069</v>
      </c>
      <c r="E352" s="7" t="s">
        <v>5</v>
      </c>
      <c r="F352" s="6" t="s">
        <v>6</v>
      </c>
      <c r="G352" s="6"/>
    </row>
    <row r="353" spans="1:8" x14ac:dyDescent="0.25">
      <c r="A353" s="5"/>
      <c r="B353" s="5" t="s">
        <v>1070</v>
      </c>
      <c r="C353" s="43" t="s">
        <v>1071</v>
      </c>
      <c r="D353" s="58" t="s">
        <v>1072</v>
      </c>
      <c r="E353" s="14" t="s">
        <v>1043</v>
      </c>
      <c r="F353" s="15" t="s">
        <v>1073</v>
      </c>
      <c r="G353" s="15"/>
      <c r="H353" s="53" t="s">
        <v>911</v>
      </c>
    </row>
    <row r="354" spans="1:8" x14ac:dyDescent="0.25">
      <c r="A354" s="5"/>
      <c r="B354" s="5" t="s">
        <v>1074</v>
      </c>
      <c r="C354" s="43" t="s">
        <v>1075</v>
      </c>
      <c r="D354" s="58" t="s">
        <v>1076</v>
      </c>
      <c r="E354" s="14" t="s">
        <v>1043</v>
      </c>
      <c r="F354" s="15" t="s">
        <v>1077</v>
      </c>
      <c r="G354" s="15"/>
      <c r="H354" s="53" t="s">
        <v>911</v>
      </c>
    </row>
    <row r="355" spans="1:8" x14ac:dyDescent="0.25">
      <c r="A355" s="5" t="s">
        <v>1078</v>
      </c>
      <c r="B355" s="5" t="s">
        <v>1078</v>
      </c>
      <c r="C355" s="43" t="s">
        <v>1079</v>
      </c>
      <c r="D355" s="44" t="s">
        <v>1080</v>
      </c>
      <c r="E355" s="26" t="s">
        <v>16</v>
      </c>
      <c r="F355" s="15" t="s">
        <v>1081</v>
      </c>
      <c r="G355" s="15"/>
      <c r="H355" s="12" t="s">
        <v>18</v>
      </c>
    </row>
    <row r="356" spans="1:8" x14ac:dyDescent="0.25">
      <c r="A356" s="5" t="s">
        <v>1082</v>
      </c>
      <c r="B356" s="5" t="s">
        <v>1082</v>
      </c>
      <c r="C356" s="43" t="s">
        <v>1083</v>
      </c>
      <c r="D356" s="44" t="s">
        <v>1084</v>
      </c>
      <c r="E356" s="7" t="s">
        <v>5</v>
      </c>
      <c r="F356" s="6" t="s">
        <v>6</v>
      </c>
      <c r="G356" s="6"/>
    </row>
    <row r="357" spans="1:8" x14ac:dyDescent="0.25">
      <c r="A357" s="5"/>
      <c r="B357" s="5" t="s">
        <v>1085</v>
      </c>
      <c r="C357" s="43" t="s">
        <v>1086</v>
      </c>
      <c r="D357" s="44" t="s">
        <v>1087</v>
      </c>
      <c r="E357" s="14" t="s">
        <v>1043</v>
      </c>
      <c r="F357" s="15" t="s">
        <v>2895</v>
      </c>
      <c r="G357" s="15"/>
      <c r="H357" s="53" t="s">
        <v>911</v>
      </c>
    </row>
    <row r="358" spans="1:8" x14ac:dyDescent="0.25">
      <c r="A358" s="5"/>
      <c r="B358" s="5" t="s">
        <v>1088</v>
      </c>
      <c r="C358" s="43" t="s">
        <v>1089</v>
      </c>
      <c r="D358" s="44" t="s">
        <v>1090</v>
      </c>
      <c r="E358" s="14" t="s">
        <v>1043</v>
      </c>
      <c r="F358" s="15" t="s">
        <v>2896</v>
      </c>
      <c r="G358" s="15"/>
      <c r="H358" s="53" t="s">
        <v>911</v>
      </c>
    </row>
    <row r="359" spans="1:8" x14ac:dyDescent="0.25">
      <c r="A359" s="5" t="s">
        <v>1091</v>
      </c>
      <c r="B359" s="5" t="s">
        <v>1092</v>
      </c>
      <c r="C359" s="44" t="s">
        <v>1093</v>
      </c>
      <c r="D359" s="44" t="s">
        <v>1094</v>
      </c>
      <c r="E359" s="7" t="s">
        <v>5</v>
      </c>
      <c r="F359" s="15" t="s">
        <v>1095</v>
      </c>
      <c r="G359" s="15"/>
      <c r="H359" s="53" t="s">
        <v>644</v>
      </c>
    </row>
    <row r="360" spans="1:8" x14ac:dyDescent="0.25">
      <c r="A360" s="5" t="s">
        <v>1096</v>
      </c>
      <c r="B360" s="5" t="s">
        <v>1091</v>
      </c>
      <c r="C360" s="43" t="s">
        <v>1097</v>
      </c>
      <c r="D360" s="43" t="s">
        <v>1098</v>
      </c>
      <c r="E360" s="14" t="s">
        <v>16</v>
      </c>
      <c r="F360" s="15" t="s">
        <v>2898</v>
      </c>
      <c r="G360" s="15"/>
      <c r="H360" s="12" t="s">
        <v>18</v>
      </c>
    </row>
    <row r="361" spans="1:8" x14ac:dyDescent="0.25">
      <c r="A361" s="5" t="s">
        <v>1099</v>
      </c>
      <c r="B361" s="5" t="s">
        <v>1096</v>
      </c>
      <c r="C361" s="43" t="s">
        <v>1100</v>
      </c>
      <c r="D361" s="43" t="s">
        <v>1101</v>
      </c>
      <c r="E361" s="7" t="s">
        <v>5</v>
      </c>
      <c r="F361" s="15" t="s">
        <v>1102</v>
      </c>
      <c r="G361" s="6"/>
      <c r="H361" s="53" t="s">
        <v>644</v>
      </c>
    </row>
    <row r="362" spans="1:8" x14ac:dyDescent="0.25">
      <c r="A362" s="5" t="s">
        <v>1103</v>
      </c>
      <c r="B362" s="5" t="s">
        <v>1099</v>
      </c>
      <c r="C362" s="43" t="s">
        <v>1104</v>
      </c>
      <c r="D362" s="43" t="s">
        <v>1105</v>
      </c>
      <c r="E362" s="7" t="s">
        <v>5</v>
      </c>
      <c r="F362" s="6" t="s">
        <v>6</v>
      </c>
      <c r="G362" s="6"/>
    </row>
    <row r="363" spans="1:8" x14ac:dyDescent="0.25">
      <c r="A363" s="5" t="s">
        <v>1106</v>
      </c>
      <c r="B363" s="5" t="s">
        <v>1107</v>
      </c>
      <c r="C363" s="43" t="s">
        <v>1108</v>
      </c>
      <c r="D363" s="43" t="s">
        <v>1109</v>
      </c>
      <c r="E363" s="48" t="s">
        <v>711</v>
      </c>
      <c r="F363" s="20" t="s">
        <v>2860</v>
      </c>
      <c r="G363" s="20"/>
    </row>
    <row r="364" spans="1:8" x14ac:dyDescent="0.25">
      <c r="A364" s="5" t="s">
        <v>1110</v>
      </c>
      <c r="B364" s="5" t="s">
        <v>1111</v>
      </c>
      <c r="C364" s="43" t="s">
        <v>1112</v>
      </c>
      <c r="D364" s="43" t="s">
        <v>1113</v>
      </c>
      <c r="E364" s="14" t="s">
        <v>16</v>
      </c>
      <c r="F364" s="15" t="s">
        <v>1114</v>
      </c>
      <c r="G364" s="15"/>
      <c r="H364" s="53" t="s">
        <v>644</v>
      </c>
    </row>
    <row r="365" spans="1:8" x14ac:dyDescent="0.25">
      <c r="A365" s="5" t="s">
        <v>1115</v>
      </c>
      <c r="B365" s="5">
        <v>0</v>
      </c>
      <c r="C365" s="43" t="s">
        <v>1116</v>
      </c>
      <c r="D365" s="43" t="s">
        <v>1117</v>
      </c>
      <c r="E365" s="7" t="s">
        <v>5</v>
      </c>
      <c r="F365" s="15" t="s">
        <v>1118</v>
      </c>
      <c r="G365" s="6"/>
      <c r="H365" s="53" t="s">
        <v>644</v>
      </c>
    </row>
    <row r="366" spans="1:8" x14ac:dyDescent="0.25">
      <c r="A366" s="61" t="s">
        <v>1120</v>
      </c>
      <c r="B366" s="60" t="s">
        <v>1119</v>
      </c>
      <c r="C366" s="62" t="s">
        <v>1121</v>
      </c>
      <c r="D366" s="63" t="s">
        <v>1122</v>
      </c>
      <c r="F366" s="8" t="s">
        <v>1123</v>
      </c>
      <c r="H366" s="8" t="s">
        <v>644</v>
      </c>
    </row>
    <row r="367" spans="1:8" x14ac:dyDescent="0.25">
      <c r="A367" s="61" t="s">
        <v>1124</v>
      </c>
      <c r="B367" s="61" t="s">
        <v>1120</v>
      </c>
      <c r="C367" s="62" t="s">
        <v>1125</v>
      </c>
      <c r="D367" s="63" t="s">
        <v>1126</v>
      </c>
      <c r="F367" s="8" t="s">
        <v>1127</v>
      </c>
      <c r="H367" s="8" t="s">
        <v>644</v>
      </c>
    </row>
    <row r="368" spans="1:8" x14ac:dyDescent="0.25">
      <c r="A368" s="61"/>
      <c r="B368" s="61" t="s">
        <v>1128</v>
      </c>
      <c r="C368" s="62" t="s">
        <v>1129</v>
      </c>
      <c r="D368" s="63" t="s">
        <v>1130</v>
      </c>
      <c r="F368" s="8" t="s">
        <v>1131</v>
      </c>
      <c r="H368" s="8" t="s">
        <v>644</v>
      </c>
    </row>
    <row r="369" spans="1:8" x14ac:dyDescent="0.25">
      <c r="A369" s="61" t="s">
        <v>1132</v>
      </c>
      <c r="B369" s="61" t="s">
        <v>1133</v>
      </c>
      <c r="C369" s="62" t="s">
        <v>1134</v>
      </c>
      <c r="D369" s="63" t="s">
        <v>1135</v>
      </c>
      <c r="F369" s="8" t="s">
        <v>1136</v>
      </c>
      <c r="H369" s="8" t="s">
        <v>644</v>
      </c>
    </row>
    <row r="370" spans="1:8" x14ac:dyDescent="0.25">
      <c r="A370" s="61" t="s">
        <v>1137</v>
      </c>
      <c r="B370" s="64" t="s">
        <v>1239</v>
      </c>
      <c r="C370" s="62" t="s">
        <v>1138</v>
      </c>
      <c r="D370" s="63" t="s">
        <v>638</v>
      </c>
      <c r="F370" s="8" t="s">
        <v>1139</v>
      </c>
      <c r="H370" s="8" t="s">
        <v>644</v>
      </c>
    </row>
    <row r="371" spans="1:8" x14ac:dyDescent="0.25">
      <c r="A371" s="61" t="s">
        <v>1140</v>
      </c>
      <c r="B371" s="61" t="s">
        <v>1141</v>
      </c>
      <c r="C371" s="62" t="s">
        <v>1142</v>
      </c>
      <c r="D371" s="63" t="s">
        <v>1143</v>
      </c>
      <c r="F371" s="8" t="s">
        <v>1144</v>
      </c>
      <c r="H371" s="8" t="s">
        <v>644</v>
      </c>
    </row>
    <row r="372" spans="1:8" x14ac:dyDescent="0.25">
      <c r="A372" s="61" t="s">
        <v>1128</v>
      </c>
      <c r="B372" s="61" t="s">
        <v>1145</v>
      </c>
      <c r="C372" s="62" t="s">
        <v>1146</v>
      </c>
      <c r="D372" s="63" t="s">
        <v>1147</v>
      </c>
      <c r="F372" s="6" t="s">
        <v>6</v>
      </c>
      <c r="H372" s="8" t="s">
        <v>644</v>
      </c>
    </row>
    <row r="373" spans="1:8" x14ac:dyDescent="0.25">
      <c r="A373" s="61" t="s">
        <v>1148</v>
      </c>
      <c r="B373" s="61" t="s">
        <v>1149</v>
      </c>
      <c r="C373" s="62" t="s">
        <v>1150</v>
      </c>
      <c r="D373" s="63" t="s">
        <v>1151</v>
      </c>
      <c r="F373" s="6" t="s">
        <v>6</v>
      </c>
      <c r="H373" s="8" t="s">
        <v>644</v>
      </c>
    </row>
    <row r="374" spans="1:8" x14ac:dyDescent="0.25">
      <c r="A374" s="65" t="s">
        <v>672</v>
      </c>
      <c r="B374" s="61" t="s">
        <v>1152</v>
      </c>
      <c r="C374" s="62" t="s">
        <v>1153</v>
      </c>
      <c r="D374" s="66" t="s">
        <v>1154</v>
      </c>
      <c r="F374" s="8" t="s">
        <v>1155</v>
      </c>
      <c r="G374" s="8" t="s">
        <v>1156</v>
      </c>
      <c r="H374" s="8" t="s">
        <v>644</v>
      </c>
    </row>
    <row r="375" spans="1:8" x14ac:dyDescent="0.25">
      <c r="A375" s="65" t="s">
        <v>97</v>
      </c>
      <c r="B375" s="61" t="s">
        <v>1157</v>
      </c>
      <c r="C375" s="62" t="s">
        <v>1158</v>
      </c>
      <c r="D375" s="66" t="s">
        <v>1159</v>
      </c>
      <c r="F375" s="59" t="s">
        <v>1160</v>
      </c>
      <c r="H375" s="8" t="s">
        <v>644</v>
      </c>
    </row>
    <row r="376" spans="1:8" x14ac:dyDescent="0.25">
      <c r="A376" s="65" t="s">
        <v>101</v>
      </c>
      <c r="B376" s="61" t="s">
        <v>1161</v>
      </c>
      <c r="C376" s="62" t="s">
        <v>1162</v>
      </c>
      <c r="D376" s="66" t="s">
        <v>1163</v>
      </c>
      <c r="F376" s="59" t="s">
        <v>1164</v>
      </c>
      <c r="H376" s="8" t="s">
        <v>644</v>
      </c>
    </row>
    <row r="377" spans="1:8" x14ac:dyDescent="0.25">
      <c r="A377" s="65" t="s">
        <v>733</v>
      </c>
      <c r="B377" s="61" t="s">
        <v>1165</v>
      </c>
      <c r="C377" s="62" t="s">
        <v>1166</v>
      </c>
      <c r="D377" s="66" t="s">
        <v>1167</v>
      </c>
      <c r="F377" s="59" t="s">
        <v>1168</v>
      </c>
      <c r="H377" s="8" t="s">
        <v>644</v>
      </c>
    </row>
    <row r="378" spans="1:8" x14ac:dyDescent="0.25">
      <c r="A378" s="61" t="s">
        <v>1169</v>
      </c>
      <c r="B378" s="61" t="s">
        <v>1170</v>
      </c>
      <c r="C378" s="62" t="s">
        <v>1171</v>
      </c>
      <c r="D378" s="63" t="s">
        <v>1172</v>
      </c>
      <c r="F378" s="59" t="s">
        <v>1173</v>
      </c>
      <c r="H378" s="8" t="s">
        <v>644</v>
      </c>
    </row>
    <row r="379" spans="1:8" x14ac:dyDescent="0.25">
      <c r="A379" s="61" t="s">
        <v>1174</v>
      </c>
      <c r="B379" s="61" t="s">
        <v>1175</v>
      </c>
      <c r="C379" s="62" t="s">
        <v>1176</v>
      </c>
      <c r="D379" s="63" t="s">
        <v>1177</v>
      </c>
      <c r="F379" s="8" t="s">
        <v>1178</v>
      </c>
      <c r="H379" s="8" t="s">
        <v>1179</v>
      </c>
    </row>
    <row r="380" spans="1:8" x14ac:dyDescent="0.25">
      <c r="A380" s="61" t="s">
        <v>1180</v>
      </c>
      <c r="B380" s="61" t="s">
        <v>1181</v>
      </c>
      <c r="C380" s="62" t="s">
        <v>1182</v>
      </c>
      <c r="D380" s="63" t="s">
        <v>1183</v>
      </c>
      <c r="F380" s="59" t="s">
        <v>1184</v>
      </c>
      <c r="G380" s="8" t="s">
        <v>1185</v>
      </c>
      <c r="H380" s="8" t="s">
        <v>644</v>
      </c>
    </row>
    <row r="381" spans="1:8" x14ac:dyDescent="0.25">
      <c r="A381" s="61" t="s">
        <v>1186</v>
      </c>
      <c r="B381" s="61" t="s">
        <v>1187</v>
      </c>
      <c r="C381" s="62" t="s">
        <v>1188</v>
      </c>
      <c r="D381" s="63" t="s">
        <v>1189</v>
      </c>
      <c r="F381" s="59" t="s">
        <v>1190</v>
      </c>
      <c r="G381" s="8" t="s">
        <v>1191</v>
      </c>
      <c r="H381" s="8" t="s">
        <v>644</v>
      </c>
    </row>
    <row r="382" spans="1:8" x14ac:dyDescent="0.25">
      <c r="A382" s="61" t="s">
        <v>1133</v>
      </c>
      <c r="B382" s="61" t="s">
        <v>1192</v>
      </c>
      <c r="C382" s="62" t="s">
        <v>1193</v>
      </c>
      <c r="D382" s="63" t="s">
        <v>1194</v>
      </c>
      <c r="F382" s="245" t="s">
        <v>2884</v>
      </c>
      <c r="H382" s="53"/>
    </row>
    <row r="383" spans="1:8" x14ac:dyDescent="0.25">
      <c r="A383" s="61" t="s">
        <v>1195</v>
      </c>
      <c r="B383" s="61" t="s">
        <v>1196</v>
      </c>
      <c r="C383" s="62" t="s">
        <v>1197</v>
      </c>
      <c r="D383" s="63" t="s">
        <v>1198</v>
      </c>
      <c r="F383" s="245" t="s">
        <v>2884</v>
      </c>
      <c r="H383" s="53"/>
    </row>
    <row r="384" spans="1:8" x14ac:dyDescent="0.25">
      <c r="A384" s="61" t="s">
        <v>1199</v>
      </c>
      <c r="B384" s="61" t="s">
        <v>1200</v>
      </c>
      <c r="C384" s="62" t="s">
        <v>1201</v>
      </c>
      <c r="D384" s="63" t="s">
        <v>1202</v>
      </c>
      <c r="F384" s="8" t="s">
        <v>1203</v>
      </c>
      <c r="G384" s="8" t="s">
        <v>1204</v>
      </c>
      <c r="H384" s="8" t="s">
        <v>644</v>
      </c>
    </row>
    <row r="385" spans="1:8" x14ac:dyDescent="0.25">
      <c r="A385" s="61" t="s">
        <v>1205</v>
      </c>
      <c r="B385" s="61" t="s">
        <v>1206</v>
      </c>
      <c r="C385" s="62" t="s">
        <v>1207</v>
      </c>
      <c r="D385" s="63" t="s">
        <v>1208</v>
      </c>
      <c r="F385" s="59" t="s">
        <v>1209</v>
      </c>
      <c r="G385" s="8" t="s">
        <v>1204</v>
      </c>
      <c r="H385" s="8" t="s">
        <v>644</v>
      </c>
    </row>
    <row r="386" spans="1:8" x14ac:dyDescent="0.25">
      <c r="A386" s="61" t="s">
        <v>1210</v>
      </c>
      <c r="B386" s="61" t="s">
        <v>1211</v>
      </c>
      <c r="C386" s="62" t="s">
        <v>1212</v>
      </c>
      <c r="D386" s="63" t="s">
        <v>1213</v>
      </c>
      <c r="F386" s="59" t="s">
        <v>1214</v>
      </c>
      <c r="G386" s="8" t="s">
        <v>1204</v>
      </c>
      <c r="H386" s="8" t="s">
        <v>644</v>
      </c>
    </row>
    <row r="387" spans="1:8" x14ac:dyDescent="0.25">
      <c r="A387" s="61" t="s">
        <v>1215</v>
      </c>
      <c r="B387" s="61" t="s">
        <v>1216</v>
      </c>
      <c r="C387" s="62" t="s">
        <v>1217</v>
      </c>
      <c r="D387" s="63" t="s">
        <v>1218</v>
      </c>
      <c r="F387" s="279" t="s">
        <v>2884</v>
      </c>
      <c r="H387" s="53"/>
    </row>
    <row r="388" spans="1:8" x14ac:dyDescent="0.25">
      <c r="A388" s="61" t="s">
        <v>1219</v>
      </c>
      <c r="B388" s="61" t="s">
        <v>1220</v>
      </c>
      <c r="C388" s="62" t="s">
        <v>1221</v>
      </c>
      <c r="D388" s="63" t="s">
        <v>1222</v>
      </c>
      <c r="F388" s="8" t="s">
        <v>1223</v>
      </c>
      <c r="G388" s="8" t="s">
        <v>1224</v>
      </c>
      <c r="H388" s="8" t="s">
        <v>644</v>
      </c>
    </row>
    <row r="389" spans="1:8" x14ac:dyDescent="0.25">
      <c r="A389" s="61" t="s">
        <v>1225</v>
      </c>
      <c r="B389" s="61" t="s">
        <v>1226</v>
      </c>
      <c r="C389" s="62" t="s">
        <v>1227</v>
      </c>
      <c r="D389" s="63" t="s">
        <v>1228</v>
      </c>
      <c r="F389" s="8" t="s">
        <v>1229</v>
      </c>
      <c r="G389" s="8" t="s">
        <v>1224</v>
      </c>
      <c r="H389" s="8" t="s">
        <v>644</v>
      </c>
    </row>
    <row r="390" spans="1:8" x14ac:dyDescent="0.25">
      <c r="A390" s="61" t="s">
        <v>1230</v>
      </c>
      <c r="B390" s="61" t="s">
        <v>1231</v>
      </c>
      <c r="C390" s="62" t="s">
        <v>1232</v>
      </c>
      <c r="D390" s="63" t="s">
        <v>1233</v>
      </c>
      <c r="F390" s="8" t="s">
        <v>1234</v>
      </c>
      <c r="G390" s="8" t="s">
        <v>1224</v>
      </c>
      <c r="H390" s="8" t="s">
        <v>644</v>
      </c>
    </row>
    <row r="391" spans="1:8" x14ac:dyDescent="0.25">
      <c r="A391" s="61" t="s">
        <v>1235</v>
      </c>
      <c r="B391" s="61" t="s">
        <v>1236</v>
      </c>
      <c r="C391" s="62" t="s">
        <v>1237</v>
      </c>
      <c r="D391" s="63" t="s">
        <v>1238</v>
      </c>
      <c r="F391" s="245" t="s">
        <v>2884</v>
      </c>
      <c r="H391" s="53"/>
    </row>
    <row r="392" spans="1:8" x14ac:dyDescent="0.25">
      <c r="A392" s="61" t="s">
        <v>1239</v>
      </c>
      <c r="B392" s="61" t="s">
        <v>1240</v>
      </c>
      <c r="C392" s="62" t="s">
        <v>1241</v>
      </c>
      <c r="D392" s="63" t="s">
        <v>1242</v>
      </c>
      <c r="F392" s="245" t="s">
        <v>2884</v>
      </c>
      <c r="H392" s="53"/>
    </row>
    <row r="393" spans="1:8" x14ac:dyDescent="0.25">
      <c r="A393" s="61" t="s">
        <v>1243</v>
      </c>
      <c r="B393" s="61" t="s">
        <v>1244</v>
      </c>
      <c r="C393" s="62" t="s">
        <v>1245</v>
      </c>
      <c r="D393" s="63" t="s">
        <v>1246</v>
      </c>
      <c r="F393" s="6" t="s">
        <v>1247</v>
      </c>
      <c r="H393" s="53"/>
    </row>
    <row r="394" spans="1:8" x14ac:dyDescent="0.25">
      <c r="A394" s="61"/>
      <c r="B394" s="61" t="s">
        <v>1248</v>
      </c>
      <c r="C394" s="62" t="s">
        <v>1249</v>
      </c>
      <c r="D394" s="63"/>
      <c r="F394" s="8" t="s">
        <v>1250</v>
      </c>
      <c r="H394" s="8" t="s">
        <v>1251</v>
      </c>
    </row>
    <row r="395" spans="1:8" x14ac:dyDescent="0.25">
      <c r="A395" s="61"/>
      <c r="B395" s="61" t="s">
        <v>1252</v>
      </c>
      <c r="C395" s="62" t="s">
        <v>1253</v>
      </c>
      <c r="D395" s="63"/>
      <c r="F395" s="8" t="s">
        <v>1254</v>
      </c>
      <c r="H395" s="8" t="s">
        <v>1251</v>
      </c>
    </row>
    <row r="396" spans="1:8" x14ac:dyDescent="0.25">
      <c r="A396" s="61"/>
      <c r="B396" s="61" t="s">
        <v>1255</v>
      </c>
      <c r="C396" s="62" t="s">
        <v>1256</v>
      </c>
      <c r="D396" s="63"/>
      <c r="F396" s="8" t="s">
        <v>1257</v>
      </c>
      <c r="H396" s="8" t="s">
        <v>1251</v>
      </c>
    </row>
    <row r="397" spans="1:8" x14ac:dyDescent="0.25">
      <c r="A397" s="61" t="s">
        <v>1258</v>
      </c>
      <c r="B397" s="61" t="s">
        <v>1259</v>
      </c>
      <c r="C397" s="62" t="s">
        <v>1260</v>
      </c>
      <c r="D397" s="63" t="s">
        <v>1261</v>
      </c>
      <c r="F397" s="6" t="s">
        <v>1247</v>
      </c>
      <c r="G397" s="62"/>
      <c r="H397" s="53"/>
    </row>
    <row r="398" spans="1:8" x14ac:dyDescent="0.25">
      <c r="A398" s="61"/>
      <c r="B398" s="61" t="s">
        <v>1262</v>
      </c>
      <c r="C398" s="62" t="s">
        <v>1263</v>
      </c>
      <c r="D398" s="63"/>
      <c r="F398" s="59" t="s">
        <v>2899</v>
      </c>
      <c r="G398" s="62"/>
      <c r="H398" s="8" t="s">
        <v>1264</v>
      </c>
    </row>
    <row r="399" spans="1:8" x14ac:dyDescent="0.25">
      <c r="A399" s="61"/>
      <c r="B399" s="61" t="s">
        <v>1265</v>
      </c>
      <c r="C399" s="62" t="s">
        <v>1266</v>
      </c>
      <c r="D399" s="63"/>
      <c r="F399" s="59" t="s">
        <v>2900</v>
      </c>
      <c r="G399" s="62"/>
      <c r="H399" s="8" t="s">
        <v>1264</v>
      </c>
    </row>
    <row r="400" spans="1:8" x14ac:dyDescent="0.25">
      <c r="A400" s="61"/>
      <c r="B400" s="61" t="s">
        <v>1267</v>
      </c>
      <c r="C400" s="62" t="s">
        <v>1268</v>
      </c>
      <c r="D400" s="63"/>
      <c r="F400" s="59" t="s">
        <v>2901</v>
      </c>
      <c r="G400" s="62"/>
      <c r="H400" s="8" t="s">
        <v>1264</v>
      </c>
    </row>
    <row r="401" spans="1:8" x14ac:dyDescent="0.25">
      <c r="A401" s="61" t="s">
        <v>1269</v>
      </c>
      <c r="B401" s="61" t="s">
        <v>1270</v>
      </c>
      <c r="C401" s="62" t="s">
        <v>1271</v>
      </c>
      <c r="D401" s="63" t="s">
        <v>1272</v>
      </c>
      <c r="F401" s="6" t="s">
        <v>1247</v>
      </c>
      <c r="H401" s="53"/>
    </row>
    <row r="402" spans="1:8" x14ac:dyDescent="0.25">
      <c r="A402" s="61"/>
      <c r="B402" s="61" t="s">
        <v>1273</v>
      </c>
      <c r="C402" s="62" t="s">
        <v>1274</v>
      </c>
      <c r="D402" s="63"/>
      <c r="F402" s="59" t="s">
        <v>2902</v>
      </c>
      <c r="H402" s="8" t="s">
        <v>1264</v>
      </c>
    </row>
    <row r="403" spans="1:8" x14ac:dyDescent="0.25">
      <c r="A403" s="61"/>
      <c r="B403" s="61" t="s">
        <v>1275</v>
      </c>
      <c r="C403" s="62" t="s">
        <v>1276</v>
      </c>
      <c r="D403" s="63"/>
      <c r="F403" s="59" t="s">
        <v>2903</v>
      </c>
      <c r="H403" s="8" t="s">
        <v>1264</v>
      </c>
    </row>
    <row r="404" spans="1:8" x14ac:dyDescent="0.25">
      <c r="A404" s="61"/>
      <c r="B404" s="61" t="s">
        <v>1277</v>
      </c>
      <c r="C404" s="62" t="s">
        <v>1278</v>
      </c>
      <c r="D404" s="63"/>
      <c r="F404" s="59" t="s">
        <v>2904</v>
      </c>
      <c r="H404" s="8" t="s">
        <v>1264</v>
      </c>
    </row>
    <row r="405" spans="1:8" x14ac:dyDescent="0.25">
      <c r="A405" s="61" t="s">
        <v>1141</v>
      </c>
      <c r="B405" s="67" t="s">
        <v>1279</v>
      </c>
      <c r="C405" s="62" t="s">
        <v>1280</v>
      </c>
      <c r="D405" s="63" t="s">
        <v>1281</v>
      </c>
      <c r="F405" s="8" t="s">
        <v>1282</v>
      </c>
      <c r="H405" s="8" t="s">
        <v>18</v>
      </c>
    </row>
    <row r="406" spans="1:8" x14ac:dyDescent="0.25">
      <c r="A406" s="61" t="s">
        <v>1283</v>
      </c>
      <c r="B406" s="67" t="s">
        <v>1284</v>
      </c>
      <c r="C406" s="62" t="s">
        <v>1285</v>
      </c>
      <c r="D406" s="63" t="s">
        <v>1286</v>
      </c>
      <c r="F406" s="8" t="s">
        <v>1287</v>
      </c>
      <c r="H406" s="8" t="s">
        <v>18</v>
      </c>
    </row>
  </sheetData>
  <autoFilter ref="A1:H406"/>
  <mergeCells count="17">
    <mergeCell ref="E128:E131"/>
    <mergeCell ref="E60:E64"/>
    <mergeCell ref="E66:E70"/>
    <mergeCell ref="E72:E76"/>
    <mergeCell ref="E78:E82"/>
    <mergeCell ref="E84:E88"/>
    <mergeCell ref="E90:E94"/>
    <mergeCell ref="E96:E100"/>
    <mergeCell ref="E102:E106"/>
    <mergeCell ref="E113:E116"/>
    <mergeCell ref="E118:E121"/>
    <mergeCell ref="E123:E126"/>
    <mergeCell ref="E188:E189"/>
    <mergeCell ref="E198:E200"/>
    <mergeCell ref="E173:E174"/>
    <mergeCell ref="E178:E179"/>
    <mergeCell ref="E183:E184"/>
  </mergeCells>
  <pageMargins left="0.7" right="0.7" top="0.75" bottom="0.75" header="0.3" footer="0.3"/>
  <pageSetup paperSize="8" scale="52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 filterMode="1">
    <tabColor rgb="FFFFC000"/>
    <outlinePr summaryBelow="0"/>
    <pageSetUpPr fitToPage="1"/>
  </sheetPr>
  <dimension ref="A1:U1048467"/>
  <sheetViews>
    <sheetView tabSelected="1" topLeftCell="C1" zoomScaleNormal="100" workbookViewId="0">
      <pane ySplit="1" topLeftCell="A257" activePane="bottomLeft" state="frozen"/>
      <selection pane="bottomLeft" activeCell="G416" sqref="G416"/>
    </sheetView>
  </sheetViews>
  <sheetFormatPr defaultColWidth="9.140625" defaultRowHeight="15" outlineLevelRow="1" outlineLevelCol="1" x14ac:dyDescent="0.25"/>
  <cols>
    <col min="1" max="1" width="37.42578125" customWidth="1"/>
    <col min="2" max="2" width="9.140625" customWidth="1" outlineLevel="1"/>
    <col min="3" max="3" width="22" customWidth="1" outlineLevel="1"/>
    <col min="4" max="4" width="12.7109375" customWidth="1" outlineLevel="1"/>
    <col min="5" max="5" width="36.85546875" customWidth="1" outlineLevel="1"/>
    <col min="6" max="6" width="18.42578125" bestFit="1" customWidth="1"/>
    <col min="7" max="13" width="12.28515625" customWidth="1"/>
    <col min="14" max="14" width="44.7109375" style="68" customWidth="1"/>
    <col min="15" max="16384" width="9.140625" style="70"/>
  </cols>
  <sheetData>
    <row r="1" spans="1:21" s="68" customFormat="1" collapsed="1" x14ac:dyDescent="0.25">
      <c r="A1" s="69" t="s">
        <v>2846</v>
      </c>
      <c r="B1" s="69" t="s">
        <v>2852</v>
      </c>
      <c r="C1" t="s">
        <v>2847</v>
      </c>
      <c r="D1"/>
      <c r="E1" t="s">
        <v>2853</v>
      </c>
      <c r="F1" s="69" t="s">
        <v>1288</v>
      </c>
      <c r="G1" s="69" t="s">
        <v>1289</v>
      </c>
      <c r="H1" s="69" t="s">
        <v>1290</v>
      </c>
      <c r="I1" s="69" t="s">
        <v>1291</v>
      </c>
      <c r="J1" s="69" t="s">
        <v>1292</v>
      </c>
      <c r="K1" s="69" t="s">
        <v>1293</v>
      </c>
      <c r="L1" s="69" t="s">
        <v>1294</v>
      </c>
      <c r="M1" s="69" t="s">
        <v>1295</v>
      </c>
      <c r="O1" s="70"/>
      <c r="P1" s="70"/>
      <c r="Q1" s="70"/>
      <c r="R1" s="70"/>
      <c r="S1" s="70"/>
      <c r="T1" s="70"/>
      <c r="U1" s="70"/>
    </row>
    <row r="2" spans="1:21" s="68" customFormat="1" hidden="1" outlineLevel="1" x14ac:dyDescent="0.25">
      <c r="A2" s="71" t="s">
        <v>326</v>
      </c>
      <c r="B2" s="72" t="s">
        <v>1296</v>
      </c>
      <c r="C2" s="15" t="s">
        <v>1297</v>
      </c>
      <c r="D2" s="73" t="s">
        <v>1298</v>
      </c>
      <c r="E2" s="74" t="str">
        <f t="shared" ref="E2:E22" si="0">$A2</f>
        <v>Exch_Rate</v>
      </c>
      <c r="F2" s="75">
        <v>1.2</v>
      </c>
      <c r="G2" s="75">
        <v>1</v>
      </c>
      <c r="H2" s="75">
        <v>1</v>
      </c>
      <c r="I2" s="75">
        <v>1</v>
      </c>
      <c r="J2" s="75">
        <v>1</v>
      </c>
      <c r="K2" s="75">
        <v>1</v>
      </c>
      <c r="L2" s="75">
        <v>1</v>
      </c>
      <c r="M2" s="75">
        <v>1</v>
      </c>
      <c r="O2" s="70"/>
      <c r="P2" s="70"/>
      <c r="Q2" s="70"/>
      <c r="R2" s="70"/>
      <c r="S2" s="70"/>
      <c r="T2" s="70"/>
      <c r="U2" s="70"/>
    </row>
    <row r="3" spans="1:21" s="68" customFormat="1" hidden="1" outlineLevel="1" x14ac:dyDescent="0.25">
      <c r="A3" s="71" t="s">
        <v>1299</v>
      </c>
      <c r="B3" s="72" t="s">
        <v>1300</v>
      </c>
      <c r="C3" s="15" t="s">
        <v>1301</v>
      </c>
      <c r="D3" s="73" t="s">
        <v>1298</v>
      </c>
      <c r="E3" s="74" t="str">
        <f t="shared" si="0"/>
        <v>Yield_growth_1D_rub</v>
      </c>
      <c r="F3" s="16">
        <v>2</v>
      </c>
      <c r="G3" s="76">
        <v>0</v>
      </c>
      <c r="H3" s="16">
        <v>0</v>
      </c>
      <c r="I3" s="16">
        <v>0</v>
      </c>
      <c r="J3" s="16">
        <v>0</v>
      </c>
      <c r="K3" s="16">
        <v>0</v>
      </c>
      <c r="L3" s="77">
        <v>0</v>
      </c>
      <c r="M3" s="78">
        <v>0</v>
      </c>
      <c r="O3" s="70"/>
      <c r="P3" s="70"/>
      <c r="Q3" s="70"/>
      <c r="R3" s="70"/>
      <c r="S3" s="70"/>
      <c r="T3" s="70"/>
      <c r="U3" s="70"/>
    </row>
    <row r="4" spans="1:21" s="68" customFormat="1" hidden="1" outlineLevel="1" x14ac:dyDescent="0.25">
      <c r="A4" s="71" t="s">
        <v>1302</v>
      </c>
      <c r="B4" s="72"/>
      <c r="C4" s="15"/>
      <c r="D4" s="73"/>
      <c r="E4" s="74"/>
      <c r="F4" s="79">
        <f>VLOOKUP(A4,ParamF!$C:$D,2,0)</f>
        <v>6.4699999999999994E-2</v>
      </c>
      <c r="G4" s="80">
        <f>F4+G3/100</f>
        <v>6.4699999999999994E-2</v>
      </c>
      <c r="H4" s="80">
        <f t="shared" ref="H4:M4" si="1">G4+H3/100</f>
        <v>6.4699999999999994E-2</v>
      </c>
      <c r="I4" s="80">
        <f t="shared" si="1"/>
        <v>6.4699999999999994E-2</v>
      </c>
      <c r="J4" s="80">
        <f t="shared" si="1"/>
        <v>6.4699999999999994E-2</v>
      </c>
      <c r="K4" s="80">
        <f t="shared" si="1"/>
        <v>6.4699999999999994E-2</v>
      </c>
      <c r="L4" s="81">
        <f t="shared" si="1"/>
        <v>6.4699999999999994E-2</v>
      </c>
      <c r="M4" s="82">
        <f t="shared" si="1"/>
        <v>6.4699999999999994E-2</v>
      </c>
      <c r="O4" s="70"/>
      <c r="P4" s="70"/>
      <c r="Q4" s="70"/>
      <c r="R4" s="70"/>
      <c r="S4" s="70"/>
      <c r="T4" s="70"/>
      <c r="U4" s="70"/>
    </row>
    <row r="5" spans="1:21" s="68" customFormat="1" hidden="1" outlineLevel="1" x14ac:dyDescent="0.25">
      <c r="A5" s="71" t="s">
        <v>1303</v>
      </c>
      <c r="B5" s="72" t="s">
        <v>1300</v>
      </c>
      <c r="C5" s="15" t="s">
        <v>1301</v>
      </c>
      <c r="D5" s="73" t="s">
        <v>1298</v>
      </c>
      <c r="E5" s="74" t="str">
        <f t="shared" si="0"/>
        <v>Yield_growth_3M_rub</v>
      </c>
      <c r="F5" s="16">
        <v>2.1</v>
      </c>
      <c r="G5" s="76">
        <f>IF(G$3=0,0,G$3*F5/F$3)</f>
        <v>0</v>
      </c>
      <c r="H5" s="76">
        <f t="shared" ref="H5:M5" si="2">IF(H$3=0,0,H$3*G5/G$3)</f>
        <v>0</v>
      </c>
      <c r="I5" s="76">
        <f t="shared" si="2"/>
        <v>0</v>
      </c>
      <c r="J5" s="76">
        <f t="shared" si="2"/>
        <v>0</v>
      </c>
      <c r="K5" s="76">
        <f t="shared" si="2"/>
        <v>0</v>
      </c>
      <c r="L5" s="83">
        <f t="shared" si="2"/>
        <v>0</v>
      </c>
      <c r="M5" s="84">
        <f t="shared" si="2"/>
        <v>0</v>
      </c>
      <c r="O5" s="70"/>
      <c r="P5" s="70"/>
      <c r="Q5" s="70"/>
      <c r="R5" s="70"/>
      <c r="S5" s="70"/>
      <c r="T5" s="70"/>
      <c r="U5" s="70"/>
    </row>
    <row r="6" spans="1:21" s="68" customFormat="1" hidden="1" outlineLevel="1" x14ac:dyDescent="0.25">
      <c r="A6" s="71" t="s">
        <v>1304</v>
      </c>
      <c r="B6" s="72" t="s">
        <v>1300</v>
      </c>
      <c r="C6" s="15" t="s">
        <v>1301</v>
      </c>
      <c r="D6" s="73" t="s">
        <v>1298</v>
      </c>
      <c r="E6" s="74" t="str">
        <f t="shared" si="0"/>
        <v>Yield_growth_1Y_rub</v>
      </c>
      <c r="F6" s="16">
        <v>2.2000000000000002</v>
      </c>
      <c r="G6" s="76">
        <f t="shared" ref="G6:M9" si="3">IF(G$3=0,0,G$3*F6/F$3)</f>
        <v>0</v>
      </c>
      <c r="H6" s="76">
        <f t="shared" si="3"/>
        <v>0</v>
      </c>
      <c r="I6" s="76">
        <f t="shared" si="3"/>
        <v>0</v>
      </c>
      <c r="J6" s="76">
        <f t="shared" si="3"/>
        <v>0</v>
      </c>
      <c r="K6" s="76">
        <f t="shared" si="3"/>
        <v>0</v>
      </c>
      <c r="L6" s="83">
        <f t="shared" si="3"/>
        <v>0</v>
      </c>
      <c r="M6" s="84">
        <f t="shared" si="3"/>
        <v>0</v>
      </c>
      <c r="O6" s="70"/>
      <c r="P6" s="70"/>
      <c r="Q6" s="70"/>
      <c r="R6" s="70"/>
      <c r="S6" s="70"/>
      <c r="T6" s="70"/>
      <c r="U6" s="70"/>
    </row>
    <row r="7" spans="1:21" s="68" customFormat="1" hidden="1" outlineLevel="1" x14ac:dyDescent="0.25">
      <c r="A7" s="71" t="s">
        <v>1305</v>
      </c>
      <c r="B7" s="72" t="s">
        <v>1300</v>
      </c>
      <c r="C7" s="15" t="s">
        <v>1301</v>
      </c>
      <c r="D7" s="73" t="s">
        <v>1298</v>
      </c>
      <c r="E7" s="74" t="str">
        <f t="shared" si="0"/>
        <v>Yield_growth_2Y_rub</v>
      </c>
      <c r="F7" s="16">
        <v>2.2999999999999998</v>
      </c>
      <c r="G7" s="76">
        <f t="shared" si="3"/>
        <v>0</v>
      </c>
      <c r="H7" s="76">
        <f t="shared" si="3"/>
        <v>0</v>
      </c>
      <c r="I7" s="76">
        <f t="shared" si="3"/>
        <v>0</v>
      </c>
      <c r="J7" s="76">
        <f t="shared" si="3"/>
        <v>0</v>
      </c>
      <c r="K7" s="76">
        <f t="shared" si="3"/>
        <v>0</v>
      </c>
      <c r="L7" s="83">
        <f t="shared" si="3"/>
        <v>0</v>
      </c>
      <c r="M7" s="84">
        <f t="shared" si="3"/>
        <v>0</v>
      </c>
      <c r="O7" s="70"/>
      <c r="P7" s="70"/>
      <c r="Q7" s="70"/>
      <c r="R7" s="70"/>
      <c r="S7" s="70"/>
      <c r="T7" s="70"/>
      <c r="U7" s="70"/>
    </row>
    <row r="8" spans="1:21" s="68" customFormat="1" hidden="1" outlineLevel="1" x14ac:dyDescent="0.25">
      <c r="A8" s="71" t="s">
        <v>1306</v>
      </c>
      <c r="B8" s="72" t="s">
        <v>1300</v>
      </c>
      <c r="C8" s="15" t="s">
        <v>1301</v>
      </c>
      <c r="D8" s="73" t="s">
        <v>1298</v>
      </c>
      <c r="E8" s="74" t="str">
        <f t="shared" si="0"/>
        <v>Yield_growth_5Y_rub</v>
      </c>
      <c r="F8" s="16">
        <v>2.4</v>
      </c>
      <c r="G8" s="76">
        <f t="shared" si="3"/>
        <v>0</v>
      </c>
      <c r="H8" s="76">
        <f t="shared" si="3"/>
        <v>0</v>
      </c>
      <c r="I8" s="76">
        <f t="shared" si="3"/>
        <v>0</v>
      </c>
      <c r="J8" s="76">
        <f t="shared" si="3"/>
        <v>0</v>
      </c>
      <c r="K8" s="76">
        <f t="shared" si="3"/>
        <v>0</v>
      </c>
      <c r="L8" s="83">
        <f t="shared" si="3"/>
        <v>0</v>
      </c>
      <c r="M8" s="84">
        <f t="shared" si="3"/>
        <v>0</v>
      </c>
      <c r="O8" s="70"/>
      <c r="P8" s="70"/>
      <c r="Q8" s="70"/>
      <c r="R8" s="70"/>
      <c r="S8" s="70"/>
      <c r="T8" s="70"/>
      <c r="U8" s="70"/>
    </row>
    <row r="9" spans="1:21" s="68" customFormat="1" hidden="1" outlineLevel="1" x14ac:dyDescent="0.25">
      <c r="A9" s="71" t="s">
        <v>1307</v>
      </c>
      <c r="B9" s="72" t="s">
        <v>1300</v>
      </c>
      <c r="C9" s="15" t="s">
        <v>1301</v>
      </c>
      <c r="D9" s="73" t="s">
        <v>1298</v>
      </c>
      <c r="E9" s="74" t="str">
        <f t="shared" si="0"/>
        <v>Yield_growth_10Y_rub</v>
      </c>
      <c r="F9" s="16">
        <v>2.5</v>
      </c>
      <c r="G9" s="76">
        <f t="shared" si="3"/>
        <v>0</v>
      </c>
      <c r="H9" s="76">
        <f t="shared" si="3"/>
        <v>0</v>
      </c>
      <c r="I9" s="76">
        <f t="shared" si="3"/>
        <v>0</v>
      </c>
      <c r="J9" s="76">
        <f t="shared" si="3"/>
        <v>0</v>
      </c>
      <c r="K9" s="76">
        <f t="shared" si="3"/>
        <v>0</v>
      </c>
      <c r="L9" s="83">
        <f t="shared" si="3"/>
        <v>0</v>
      </c>
      <c r="M9" s="84">
        <f t="shared" si="3"/>
        <v>0</v>
      </c>
      <c r="O9" s="70"/>
      <c r="P9" s="70"/>
      <c r="Q9" s="70"/>
      <c r="R9" s="70"/>
      <c r="S9" s="70"/>
      <c r="T9" s="70"/>
      <c r="U9" s="70"/>
    </row>
    <row r="10" spans="1:21" s="68" customFormat="1" hidden="1" outlineLevel="1" x14ac:dyDescent="0.25">
      <c r="A10" s="71" t="s">
        <v>1308</v>
      </c>
      <c r="B10" s="72" t="s">
        <v>1300</v>
      </c>
      <c r="C10" s="15" t="s">
        <v>1301</v>
      </c>
      <c r="D10" s="73" t="s">
        <v>1298</v>
      </c>
      <c r="E10" s="74" t="str">
        <f t="shared" si="0"/>
        <v>null_spread_rub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77">
        <v>0</v>
      </c>
      <c r="M10" s="78">
        <v>0</v>
      </c>
      <c r="O10" s="70"/>
      <c r="P10" s="70"/>
      <c r="Q10" s="70"/>
      <c r="R10" s="70"/>
      <c r="S10" s="70"/>
      <c r="T10" s="70"/>
      <c r="U10" s="70"/>
    </row>
    <row r="11" spans="1:21" s="68" customFormat="1" hidden="1" outlineLevel="1" x14ac:dyDescent="0.25">
      <c r="A11" s="71" t="s">
        <v>1309</v>
      </c>
      <c r="B11" s="72" t="s">
        <v>1300</v>
      </c>
      <c r="C11" s="15" t="s">
        <v>1301</v>
      </c>
      <c r="D11" s="73" t="s">
        <v>1298</v>
      </c>
      <c r="E11" s="74" t="str">
        <f t="shared" si="0"/>
        <v>BBB_spread_rub</v>
      </c>
      <c r="F11" s="16">
        <v>0.65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O11" s="70"/>
      <c r="P11" s="70"/>
      <c r="Q11" s="70"/>
      <c r="R11" s="70"/>
      <c r="S11" s="70"/>
      <c r="T11" s="70"/>
      <c r="U11" s="70"/>
    </row>
    <row r="12" spans="1:21" s="68" customFormat="1" hidden="1" outlineLevel="1" x14ac:dyDescent="0.25">
      <c r="A12" s="71" t="s">
        <v>1310</v>
      </c>
      <c r="B12" s="72" t="s">
        <v>1300</v>
      </c>
      <c r="C12" s="15" t="s">
        <v>1301</v>
      </c>
      <c r="D12" s="73" t="s">
        <v>1298</v>
      </c>
      <c r="E12" s="74" t="str">
        <f t="shared" si="0"/>
        <v>B_spread_rub</v>
      </c>
      <c r="F12" s="16">
        <v>2.1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O12" s="70"/>
      <c r="P12" s="70"/>
      <c r="Q12" s="70"/>
      <c r="R12" s="70"/>
      <c r="S12" s="70"/>
      <c r="T12" s="70"/>
      <c r="U12" s="70"/>
    </row>
    <row r="13" spans="1:21" hidden="1" outlineLevel="1" x14ac:dyDescent="0.25">
      <c r="A13" s="71" t="s">
        <v>1311</v>
      </c>
      <c r="B13" s="72" t="s">
        <v>1300</v>
      </c>
      <c r="C13" s="15" t="s">
        <v>1301</v>
      </c>
      <c r="D13" s="73" t="s">
        <v>1298</v>
      </c>
      <c r="E13" s="74" t="str">
        <f t="shared" si="0"/>
        <v>BBB_spread_cur</v>
      </c>
      <c r="F13" s="85">
        <v>0.35</v>
      </c>
      <c r="G13" s="86">
        <f t="shared" ref="G13:M14" si="4">G11/2</f>
        <v>0</v>
      </c>
      <c r="H13" s="86">
        <f t="shared" si="4"/>
        <v>0</v>
      </c>
      <c r="I13" s="86">
        <f t="shared" si="4"/>
        <v>0</v>
      </c>
      <c r="J13" s="86">
        <f t="shared" si="4"/>
        <v>0</v>
      </c>
      <c r="K13" s="86">
        <f t="shared" si="4"/>
        <v>0</v>
      </c>
      <c r="L13" s="86">
        <f t="shared" si="4"/>
        <v>0</v>
      </c>
      <c r="M13" s="86">
        <f t="shared" si="4"/>
        <v>0</v>
      </c>
    </row>
    <row r="14" spans="1:21" hidden="1" outlineLevel="1" x14ac:dyDescent="0.25">
      <c r="A14" s="71" t="s">
        <v>1312</v>
      </c>
      <c r="B14" s="72" t="s">
        <v>1300</v>
      </c>
      <c r="C14" s="15" t="s">
        <v>1301</v>
      </c>
      <c r="D14" s="73" t="s">
        <v>1298</v>
      </c>
      <c r="E14" s="74" t="str">
        <f t="shared" si="0"/>
        <v>B_spread_cur</v>
      </c>
      <c r="F14" s="85">
        <f>F12/2</f>
        <v>1.05</v>
      </c>
      <c r="G14" s="86">
        <f t="shared" si="4"/>
        <v>0</v>
      </c>
      <c r="H14" s="86">
        <f t="shared" si="4"/>
        <v>0</v>
      </c>
      <c r="I14" s="86">
        <f t="shared" si="4"/>
        <v>0</v>
      </c>
      <c r="J14" s="86">
        <f t="shared" si="4"/>
        <v>0</v>
      </c>
      <c r="K14" s="86">
        <f t="shared" si="4"/>
        <v>0</v>
      </c>
      <c r="L14" s="86">
        <f t="shared" si="4"/>
        <v>0</v>
      </c>
      <c r="M14" s="86">
        <f t="shared" si="4"/>
        <v>0</v>
      </c>
    </row>
    <row r="15" spans="1:21" hidden="1" outlineLevel="1" x14ac:dyDescent="0.25">
      <c r="A15" s="71" t="s">
        <v>1313</v>
      </c>
      <c r="B15" s="72" t="s">
        <v>1300</v>
      </c>
      <c r="C15" s="15" t="s">
        <v>1301</v>
      </c>
      <c r="D15" s="73" t="s">
        <v>1298</v>
      </c>
      <c r="E15" s="74" t="str">
        <f t="shared" si="0"/>
        <v>Yield_growth_1D_cur</v>
      </c>
      <c r="F15" s="16">
        <v>-0.25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77">
        <v>0</v>
      </c>
      <c r="M15" s="78">
        <v>0</v>
      </c>
    </row>
    <row r="16" spans="1:21" hidden="1" outlineLevel="1" x14ac:dyDescent="0.25">
      <c r="A16" s="71" t="s">
        <v>1314</v>
      </c>
      <c r="B16" s="72"/>
      <c r="C16" s="15"/>
      <c r="D16" s="73"/>
      <c r="E16" s="74" t="str">
        <f t="shared" si="0"/>
        <v>MIACR_usd</v>
      </c>
      <c r="F16" s="79">
        <v>1.2500000000000001E-2</v>
      </c>
      <c r="G16" s="80">
        <f>F16+G15/100</f>
        <v>1.2500000000000001E-2</v>
      </c>
      <c r="H16" s="80">
        <f t="shared" ref="H16:M16" si="5">G16+H15/100</f>
        <v>1.2500000000000001E-2</v>
      </c>
      <c r="I16" s="80">
        <f t="shared" si="5"/>
        <v>1.2500000000000001E-2</v>
      </c>
      <c r="J16" s="80">
        <f t="shared" si="5"/>
        <v>1.2500000000000001E-2</v>
      </c>
      <c r="K16" s="80">
        <f t="shared" si="5"/>
        <v>1.2500000000000001E-2</v>
      </c>
      <c r="L16" s="81">
        <f t="shared" si="5"/>
        <v>1.2500000000000001E-2</v>
      </c>
      <c r="M16" s="82">
        <f t="shared" si="5"/>
        <v>1.2500000000000001E-2</v>
      </c>
    </row>
    <row r="17" spans="1:14" hidden="1" outlineLevel="1" x14ac:dyDescent="0.25">
      <c r="A17" s="71" t="s">
        <v>1315</v>
      </c>
      <c r="B17" s="72" t="s">
        <v>1300</v>
      </c>
      <c r="C17" s="15" t="s">
        <v>1301</v>
      </c>
      <c r="D17" s="73" t="s">
        <v>1298</v>
      </c>
      <c r="E17" s="74" t="str">
        <f t="shared" si="0"/>
        <v>Yield_growth_3M_cur</v>
      </c>
      <c r="F17" s="16">
        <f>F15</f>
        <v>-0.25</v>
      </c>
      <c r="G17" s="16">
        <f t="shared" ref="G17:M17" si="6">G15</f>
        <v>0</v>
      </c>
      <c r="H17" s="16">
        <f t="shared" si="6"/>
        <v>0</v>
      </c>
      <c r="I17" s="16">
        <f t="shared" si="6"/>
        <v>0</v>
      </c>
      <c r="J17" s="16">
        <f t="shared" si="6"/>
        <v>0</v>
      </c>
      <c r="K17" s="16">
        <f t="shared" si="6"/>
        <v>0</v>
      </c>
      <c r="L17" s="77">
        <f t="shared" si="6"/>
        <v>0</v>
      </c>
      <c r="M17" s="78">
        <f t="shared" si="6"/>
        <v>0</v>
      </c>
    </row>
    <row r="18" spans="1:14" hidden="1" outlineLevel="1" x14ac:dyDescent="0.25">
      <c r="A18" s="71" t="s">
        <v>1316</v>
      </c>
      <c r="B18" s="72" t="s">
        <v>1300</v>
      </c>
      <c r="C18" s="15" t="s">
        <v>1301</v>
      </c>
      <c r="D18" s="73" t="s">
        <v>1298</v>
      </c>
      <c r="E18" s="74" t="str">
        <f t="shared" si="0"/>
        <v>Yield_growth_1Y_cur</v>
      </c>
      <c r="F18" s="16">
        <f>F15</f>
        <v>-0.25</v>
      </c>
      <c r="G18" s="16">
        <f t="shared" ref="G18:M18" si="7">G15</f>
        <v>0</v>
      </c>
      <c r="H18" s="16">
        <f t="shared" si="7"/>
        <v>0</v>
      </c>
      <c r="I18" s="16">
        <f t="shared" si="7"/>
        <v>0</v>
      </c>
      <c r="J18" s="16">
        <f t="shared" si="7"/>
        <v>0</v>
      </c>
      <c r="K18" s="16">
        <f t="shared" si="7"/>
        <v>0</v>
      </c>
      <c r="L18" s="77">
        <f t="shared" si="7"/>
        <v>0</v>
      </c>
      <c r="M18" s="78">
        <f t="shared" si="7"/>
        <v>0</v>
      </c>
    </row>
    <row r="19" spans="1:14" hidden="1" outlineLevel="1" x14ac:dyDescent="0.25">
      <c r="A19" s="71" t="s">
        <v>1317</v>
      </c>
      <c r="B19" s="72" t="s">
        <v>1300</v>
      </c>
      <c r="C19" s="15" t="s">
        <v>1301</v>
      </c>
      <c r="D19" s="73" t="s">
        <v>1298</v>
      </c>
      <c r="E19" s="74" t="str">
        <f t="shared" si="0"/>
        <v>Yield_growth_2Y_cur</v>
      </c>
      <c r="F19" s="16">
        <f>F15</f>
        <v>-0.25</v>
      </c>
      <c r="G19" s="16">
        <f t="shared" ref="G19:M19" si="8">G15</f>
        <v>0</v>
      </c>
      <c r="H19" s="16">
        <f t="shared" si="8"/>
        <v>0</v>
      </c>
      <c r="I19" s="16">
        <f t="shared" si="8"/>
        <v>0</v>
      </c>
      <c r="J19" s="16">
        <f t="shared" si="8"/>
        <v>0</v>
      </c>
      <c r="K19" s="16">
        <f t="shared" si="8"/>
        <v>0</v>
      </c>
      <c r="L19" s="77">
        <f t="shared" si="8"/>
        <v>0</v>
      </c>
      <c r="M19" s="78">
        <f t="shared" si="8"/>
        <v>0</v>
      </c>
    </row>
    <row r="20" spans="1:14" hidden="1" outlineLevel="1" x14ac:dyDescent="0.25">
      <c r="A20" s="71" t="s">
        <v>1318</v>
      </c>
      <c r="B20" s="72" t="s">
        <v>1300</v>
      </c>
      <c r="C20" s="15" t="s">
        <v>1301</v>
      </c>
      <c r="D20" s="73" t="s">
        <v>1298</v>
      </c>
      <c r="E20" s="74" t="str">
        <f t="shared" si="0"/>
        <v>Yield_growth_5Y_cur</v>
      </c>
      <c r="F20" s="16">
        <f>F15</f>
        <v>-0.25</v>
      </c>
      <c r="G20" s="16">
        <f t="shared" ref="G20:M20" si="9">G15</f>
        <v>0</v>
      </c>
      <c r="H20" s="16">
        <f t="shared" si="9"/>
        <v>0</v>
      </c>
      <c r="I20" s="16">
        <f t="shared" si="9"/>
        <v>0</v>
      </c>
      <c r="J20" s="16">
        <f t="shared" si="9"/>
        <v>0</v>
      </c>
      <c r="K20" s="16">
        <f t="shared" si="9"/>
        <v>0</v>
      </c>
      <c r="L20" s="77">
        <f t="shared" si="9"/>
        <v>0</v>
      </c>
      <c r="M20" s="78">
        <f t="shared" si="9"/>
        <v>0</v>
      </c>
    </row>
    <row r="21" spans="1:14" hidden="1" outlineLevel="1" x14ac:dyDescent="0.25">
      <c r="A21" s="71" t="s">
        <v>1319</v>
      </c>
      <c r="B21" s="72" t="s">
        <v>1300</v>
      </c>
      <c r="C21" s="15" t="s">
        <v>1301</v>
      </c>
      <c r="D21" s="73" t="s">
        <v>1298</v>
      </c>
      <c r="E21" s="74" t="str">
        <f t="shared" si="0"/>
        <v>Yield_growth_10Y_cur</v>
      </c>
      <c r="F21" s="16">
        <f>F15</f>
        <v>-0.25</v>
      </c>
      <c r="G21" s="16">
        <f t="shared" ref="G21:M21" si="10">G15</f>
        <v>0</v>
      </c>
      <c r="H21" s="16">
        <f t="shared" si="10"/>
        <v>0</v>
      </c>
      <c r="I21" s="16">
        <f t="shared" si="10"/>
        <v>0</v>
      </c>
      <c r="J21" s="16">
        <f t="shared" si="10"/>
        <v>0</v>
      </c>
      <c r="K21" s="16">
        <f t="shared" si="10"/>
        <v>0</v>
      </c>
      <c r="L21" s="77">
        <f t="shared" si="10"/>
        <v>0</v>
      </c>
      <c r="M21" s="78">
        <f t="shared" si="10"/>
        <v>0</v>
      </c>
    </row>
    <row r="22" spans="1:14" hidden="1" outlineLevel="1" x14ac:dyDescent="0.25">
      <c r="A22" s="71" t="s">
        <v>365</v>
      </c>
      <c r="B22" s="72" t="s">
        <v>1296</v>
      </c>
      <c r="C22" s="15" t="s">
        <v>1297</v>
      </c>
      <c r="D22" s="73" t="s">
        <v>1298</v>
      </c>
      <c r="E22" s="74" t="str">
        <f t="shared" si="0"/>
        <v>Index_real_estate_reval</v>
      </c>
      <c r="F22" s="87">
        <v>1</v>
      </c>
      <c r="G22" s="87">
        <v>1</v>
      </c>
      <c r="H22" s="87">
        <v>1</v>
      </c>
      <c r="I22" s="87">
        <v>1</v>
      </c>
      <c r="J22" s="87">
        <v>1</v>
      </c>
      <c r="K22" s="87">
        <v>1</v>
      </c>
      <c r="L22" s="88">
        <v>1</v>
      </c>
      <c r="M22" s="89">
        <v>1</v>
      </c>
      <c r="N22" s="90"/>
    </row>
    <row r="23" spans="1:14" hidden="1" outlineLevel="1" x14ac:dyDescent="0.25">
      <c r="A23" s="91" t="s">
        <v>1320</v>
      </c>
      <c r="B23" s="92" t="s">
        <v>1321</v>
      </c>
      <c r="C23" s="15" t="s">
        <v>1297</v>
      </c>
      <c r="D23" s="93" t="s">
        <v>1298</v>
      </c>
      <c r="E23" s="94" t="str">
        <f t="shared" ref="E23:E29" si="11">$A23</f>
        <v>CCF</v>
      </c>
      <c r="F23" s="95">
        <v>0.3</v>
      </c>
      <c r="G23" s="87">
        <v>1</v>
      </c>
      <c r="H23" s="87">
        <v>1</v>
      </c>
      <c r="I23" s="87">
        <v>1</v>
      </c>
      <c r="J23" s="87">
        <v>1</v>
      </c>
      <c r="K23" s="87">
        <v>1</v>
      </c>
      <c r="L23" s="88">
        <v>1</v>
      </c>
      <c r="M23" s="89">
        <v>1</v>
      </c>
      <c r="N23" s="96"/>
    </row>
    <row r="24" spans="1:14" hidden="1" outlineLevel="1" x14ac:dyDescent="0.25">
      <c r="A24" s="97" t="s">
        <v>2854</v>
      </c>
      <c r="B24" s="92" t="s">
        <v>1300</v>
      </c>
      <c r="C24" s="15" t="s">
        <v>1297</v>
      </c>
      <c r="D24" s="93"/>
      <c r="E24" s="94" t="str">
        <f t="shared" si="11"/>
        <v>Non_SI_Capital_N1.0_buffet_pp</v>
      </c>
      <c r="F24" s="97">
        <v>0</v>
      </c>
      <c r="G24" s="87">
        <v>1</v>
      </c>
      <c r="H24" s="87">
        <v>1</v>
      </c>
      <c r="I24" s="87">
        <v>1</v>
      </c>
      <c r="J24" s="87">
        <v>1</v>
      </c>
      <c r="K24" s="87">
        <v>1</v>
      </c>
      <c r="L24" s="88">
        <v>1</v>
      </c>
      <c r="M24" s="89">
        <v>1</v>
      </c>
    </row>
    <row r="25" spans="1:14" hidden="1" outlineLevel="1" x14ac:dyDescent="0.25">
      <c r="A25" s="97" t="s">
        <v>2855</v>
      </c>
      <c r="B25" s="92" t="s">
        <v>1300</v>
      </c>
      <c r="C25" s="15" t="s">
        <v>1297</v>
      </c>
      <c r="D25" s="93"/>
      <c r="E25" s="94" t="str">
        <f t="shared" si="11"/>
        <v>Non_SI_Capital_N1.1_buffet_pp</v>
      </c>
      <c r="F25" s="97">
        <v>0</v>
      </c>
      <c r="G25" s="87">
        <v>1</v>
      </c>
      <c r="H25" s="87">
        <v>1</v>
      </c>
      <c r="I25" s="87">
        <v>1</v>
      </c>
      <c r="J25" s="87">
        <v>1</v>
      </c>
      <c r="K25" s="87">
        <v>1</v>
      </c>
      <c r="L25" s="88">
        <v>1</v>
      </c>
      <c r="M25" s="89">
        <v>1</v>
      </c>
    </row>
    <row r="26" spans="1:14" hidden="1" outlineLevel="1" x14ac:dyDescent="0.25">
      <c r="A26" s="97" t="s">
        <v>2856</v>
      </c>
      <c r="B26" s="92" t="s">
        <v>1300</v>
      </c>
      <c r="C26" s="15" t="s">
        <v>1297</v>
      </c>
      <c r="D26" s="93"/>
      <c r="E26" s="94" t="str">
        <f t="shared" si="11"/>
        <v>Non_SI_Capital_N1.2_buffet_pp</v>
      </c>
      <c r="F26" s="97">
        <v>0</v>
      </c>
      <c r="G26" s="87">
        <v>1</v>
      </c>
      <c r="H26" s="87">
        <v>1</v>
      </c>
      <c r="I26" s="87">
        <v>1</v>
      </c>
      <c r="J26" s="87">
        <v>1</v>
      </c>
      <c r="K26" s="87">
        <v>1</v>
      </c>
      <c r="L26" s="88">
        <v>1</v>
      </c>
      <c r="M26" s="89">
        <v>1</v>
      </c>
    </row>
    <row r="27" spans="1:14" hidden="1" outlineLevel="1" x14ac:dyDescent="0.25">
      <c r="A27" s="97" t="s">
        <v>2857</v>
      </c>
      <c r="B27" s="92"/>
      <c r="C27" s="15" t="s">
        <v>1297</v>
      </c>
      <c r="D27" s="93"/>
      <c r="E27" s="94" t="str">
        <f t="shared" si="11"/>
        <v>SI_Capital_N1.0_buffet_pp</v>
      </c>
      <c r="F27" s="97">
        <v>0</v>
      </c>
      <c r="G27" s="87">
        <v>1</v>
      </c>
      <c r="H27" s="87">
        <v>1</v>
      </c>
      <c r="I27" s="87">
        <v>1</v>
      </c>
      <c r="J27" s="87">
        <v>1</v>
      </c>
      <c r="K27" s="87">
        <v>1</v>
      </c>
      <c r="L27" s="88">
        <v>1</v>
      </c>
      <c r="M27" s="89">
        <v>1</v>
      </c>
    </row>
    <row r="28" spans="1:14" hidden="1" outlineLevel="1" x14ac:dyDescent="0.25">
      <c r="A28" s="97" t="s">
        <v>2858</v>
      </c>
      <c r="B28" s="92"/>
      <c r="C28" s="15" t="s">
        <v>1297</v>
      </c>
      <c r="D28" s="93"/>
      <c r="E28" s="94" t="str">
        <f t="shared" si="11"/>
        <v>SI_Capital_N1.1_buffet_pp</v>
      </c>
      <c r="F28" s="97">
        <v>0</v>
      </c>
      <c r="G28" s="87">
        <v>1</v>
      </c>
      <c r="H28" s="87">
        <v>1</v>
      </c>
      <c r="I28" s="87">
        <v>1</v>
      </c>
      <c r="J28" s="87">
        <v>1</v>
      </c>
      <c r="K28" s="87">
        <v>1</v>
      </c>
      <c r="L28" s="88">
        <v>1</v>
      </c>
      <c r="M28" s="89">
        <v>1</v>
      </c>
      <c r="N28" s="96"/>
    </row>
    <row r="29" spans="1:14" hidden="1" outlineLevel="1" x14ac:dyDescent="0.25">
      <c r="A29" s="97" t="s">
        <v>2859</v>
      </c>
      <c r="B29" s="92"/>
      <c r="C29" s="15" t="s">
        <v>1297</v>
      </c>
      <c r="D29" s="93"/>
      <c r="E29" s="94" t="str">
        <f t="shared" si="11"/>
        <v>SI_Capital_N1.2_buffet_pp</v>
      </c>
      <c r="F29" s="97">
        <v>0</v>
      </c>
      <c r="G29" s="87">
        <v>1</v>
      </c>
      <c r="H29" s="87">
        <v>1</v>
      </c>
      <c r="I29" s="87">
        <v>1</v>
      </c>
      <c r="J29" s="87">
        <v>1</v>
      </c>
      <c r="K29" s="87">
        <v>1</v>
      </c>
      <c r="L29" s="88">
        <v>1</v>
      </c>
      <c r="M29" s="89">
        <v>1</v>
      </c>
    </row>
    <row r="30" spans="1:14" hidden="1" outlineLevel="1" x14ac:dyDescent="0.25">
      <c r="A30" s="97" t="s">
        <v>1322</v>
      </c>
      <c r="B30" s="92" t="s">
        <v>1323</v>
      </c>
      <c r="C30" s="15" t="s">
        <v>1297</v>
      </c>
      <c r="D30" s="93"/>
      <c r="E30" s="94" t="str">
        <f t="shared" ref="E30:E76" si="12">$A30</f>
        <v>Securities_issued_bonds_rub</v>
      </c>
      <c r="F30" s="97">
        <v>1</v>
      </c>
      <c r="G30" s="87">
        <v>1</v>
      </c>
      <c r="H30" s="87">
        <v>1</v>
      </c>
      <c r="I30" s="87">
        <v>1</v>
      </c>
      <c r="J30" s="87">
        <v>1</v>
      </c>
      <c r="K30" s="87">
        <v>1</v>
      </c>
      <c r="L30" s="88">
        <v>1</v>
      </c>
      <c r="M30" s="89">
        <v>1</v>
      </c>
    </row>
    <row r="31" spans="1:14" hidden="1" outlineLevel="1" x14ac:dyDescent="0.25">
      <c r="A31" s="97" t="s">
        <v>1324</v>
      </c>
      <c r="B31" s="92" t="s">
        <v>1323</v>
      </c>
      <c r="C31" s="15" t="s">
        <v>1297</v>
      </c>
      <c r="D31" s="93"/>
      <c r="E31" s="94" t="str">
        <f t="shared" si="12"/>
        <v>Securities_issued_bonds_cur</v>
      </c>
      <c r="F31" s="97">
        <v>1</v>
      </c>
      <c r="G31" s="87">
        <v>1</v>
      </c>
      <c r="H31" s="87">
        <v>1</v>
      </c>
      <c r="I31" s="87">
        <v>1</v>
      </c>
      <c r="J31" s="87">
        <v>1</v>
      </c>
      <c r="K31" s="87">
        <v>1</v>
      </c>
      <c r="L31" s="88">
        <v>1</v>
      </c>
      <c r="M31" s="89">
        <v>1</v>
      </c>
    </row>
    <row r="32" spans="1:14" hidden="1" outlineLevel="1" x14ac:dyDescent="0.25">
      <c r="A32" s="97" t="s">
        <v>1325</v>
      </c>
      <c r="B32" s="92" t="s">
        <v>1323</v>
      </c>
      <c r="C32" s="15" t="s">
        <v>1297</v>
      </c>
      <c r="D32" s="93"/>
      <c r="E32" s="94" t="str">
        <f t="shared" si="12"/>
        <v>Securities_issued_euro_rub</v>
      </c>
      <c r="F32" s="9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8">
        <v>1</v>
      </c>
      <c r="M32" s="89">
        <v>1</v>
      </c>
    </row>
    <row r="33" spans="1:15" hidden="1" outlineLevel="1" x14ac:dyDescent="0.25">
      <c r="A33" s="97" t="s">
        <v>1326</v>
      </c>
      <c r="B33" s="92" t="s">
        <v>1323</v>
      </c>
      <c r="C33" s="15" t="s">
        <v>1297</v>
      </c>
      <c r="D33" s="93"/>
      <c r="E33" s="94" t="str">
        <f t="shared" si="12"/>
        <v>Securities_issued_euro_cur</v>
      </c>
      <c r="F33" s="9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8">
        <v>1</v>
      </c>
      <c r="M33" s="89">
        <v>1</v>
      </c>
    </row>
    <row r="34" spans="1:15" hidden="1" outlineLevel="1" x14ac:dyDescent="0.25">
      <c r="A34" s="97" t="s">
        <v>1327</v>
      </c>
      <c r="B34" s="92" t="s">
        <v>1323</v>
      </c>
      <c r="C34" s="15" t="s">
        <v>1297</v>
      </c>
      <c r="D34" s="93"/>
      <c r="E34" s="94" t="str">
        <f t="shared" si="12"/>
        <v>Subord_tier_1_rub</v>
      </c>
      <c r="F34" s="9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8">
        <v>1</v>
      </c>
      <c r="M34" s="89">
        <v>1</v>
      </c>
      <c r="N34" s="96"/>
    </row>
    <row r="35" spans="1:15" hidden="1" outlineLevel="1" x14ac:dyDescent="0.25">
      <c r="A35" s="97" t="s">
        <v>1328</v>
      </c>
      <c r="B35" s="92" t="s">
        <v>1323</v>
      </c>
      <c r="C35" s="15" t="s">
        <v>1297</v>
      </c>
      <c r="D35" s="93"/>
      <c r="E35" s="94" t="str">
        <f t="shared" si="12"/>
        <v>Subord_tier_1_cur</v>
      </c>
      <c r="F35" s="9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8">
        <v>1</v>
      </c>
      <c r="M35" s="89">
        <v>1</v>
      </c>
    </row>
    <row r="36" spans="1:15" hidden="1" outlineLevel="1" x14ac:dyDescent="0.25">
      <c r="A36" s="97" t="s">
        <v>1329</v>
      </c>
      <c r="B36" s="92" t="s">
        <v>1323</v>
      </c>
      <c r="C36" s="15" t="s">
        <v>1297</v>
      </c>
      <c r="D36" s="93"/>
      <c r="E36" s="94" t="str">
        <f t="shared" si="12"/>
        <v>Subord_tier_2_rub</v>
      </c>
      <c r="F36" s="9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8">
        <v>1</v>
      </c>
      <c r="M36" s="89">
        <v>1</v>
      </c>
    </row>
    <row r="37" spans="1:15" hidden="1" outlineLevel="1" x14ac:dyDescent="0.25">
      <c r="A37" s="97" t="s">
        <v>1330</v>
      </c>
      <c r="B37" s="92" t="s">
        <v>1323</v>
      </c>
      <c r="C37" s="15" t="s">
        <v>1297</v>
      </c>
      <c r="D37" s="93"/>
      <c r="E37" s="94" t="str">
        <f t="shared" si="12"/>
        <v>Subord_tier_2_cur</v>
      </c>
      <c r="F37" s="9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8">
        <v>1</v>
      </c>
      <c r="M37" s="89">
        <v>1</v>
      </c>
    </row>
    <row r="38" spans="1:15" hidden="1" outlineLevel="1" x14ac:dyDescent="0.25">
      <c r="A38" s="91" t="s">
        <v>85</v>
      </c>
      <c r="B38" s="92" t="s">
        <v>1331</v>
      </c>
      <c r="C38" s="15" t="s">
        <v>1297</v>
      </c>
      <c r="D38" s="93"/>
      <c r="E38" s="94" t="str">
        <f t="shared" si="12"/>
        <v>Bank_loan_prov_ch</v>
      </c>
      <c r="F38" s="97">
        <v>0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8">
        <v>1</v>
      </c>
      <c r="M38" s="89">
        <v>1</v>
      </c>
      <c r="N38" s="90"/>
    </row>
    <row r="39" spans="1:15" hidden="1" outlineLevel="1" x14ac:dyDescent="0.25">
      <c r="A39" s="91" t="s">
        <v>1332</v>
      </c>
      <c r="B39" s="92" t="s">
        <v>1333</v>
      </c>
      <c r="C39" s="15" t="s">
        <v>1297</v>
      </c>
      <c r="D39" s="93"/>
      <c r="E39" s="94" t="str">
        <f t="shared" si="12"/>
        <v>Assets_other_deriv_growth</v>
      </c>
      <c r="F39" s="95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8">
        <v>1</v>
      </c>
      <c r="M39" s="89">
        <v>1</v>
      </c>
      <c r="N39" s="96"/>
    </row>
    <row r="40" spans="1:15" hidden="1" outlineLevel="1" x14ac:dyDescent="0.25">
      <c r="A40" s="91" t="s">
        <v>1334</v>
      </c>
      <c r="B40" s="92" t="s">
        <v>1333</v>
      </c>
      <c r="C40" s="15" t="s">
        <v>1297</v>
      </c>
      <c r="D40" s="93"/>
      <c r="E40" s="94" t="str">
        <f t="shared" si="12"/>
        <v>Assets_other_deriv_rub_growth</v>
      </c>
      <c r="F40" s="95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8">
        <v>1</v>
      </c>
      <c r="M40" s="89">
        <v>1</v>
      </c>
      <c r="N40" s="96"/>
    </row>
    <row r="41" spans="1:15" hidden="1" outlineLevel="1" x14ac:dyDescent="0.25">
      <c r="A41" s="91" t="s">
        <v>1335</v>
      </c>
      <c r="B41" s="92" t="s">
        <v>1333</v>
      </c>
      <c r="C41" s="15" t="s">
        <v>1297</v>
      </c>
      <c r="D41" s="93"/>
      <c r="E41" s="94" t="str">
        <f t="shared" si="12"/>
        <v>Assets_other_deriv_cur_growth</v>
      </c>
      <c r="F41" s="95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8">
        <v>1</v>
      </c>
      <c r="M41" s="89">
        <v>1</v>
      </c>
      <c r="N41" s="96"/>
    </row>
    <row r="42" spans="1:15" hidden="1" outlineLevel="1" x14ac:dyDescent="0.25">
      <c r="A42" s="91" t="s">
        <v>1336</v>
      </c>
      <c r="B42" s="92" t="s">
        <v>1333</v>
      </c>
      <c r="C42" s="15" t="s">
        <v>1297</v>
      </c>
      <c r="D42" s="93"/>
      <c r="E42" s="94" t="str">
        <f t="shared" si="12"/>
        <v>Assets_other_prov_cred_growth</v>
      </c>
      <c r="F42" s="95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8">
        <v>1</v>
      </c>
      <c r="M42" s="89">
        <v>1</v>
      </c>
      <c r="N42" s="96"/>
    </row>
    <row r="43" spans="1:15" hidden="1" outlineLevel="1" x14ac:dyDescent="0.25">
      <c r="A43" s="91" t="s">
        <v>1337</v>
      </c>
      <c r="B43" s="92" t="s">
        <v>1333</v>
      </c>
      <c r="C43" s="15" t="s">
        <v>1297</v>
      </c>
      <c r="D43" s="93"/>
      <c r="E43" s="94" t="str">
        <f t="shared" si="12"/>
        <v>Assets_other_prov_other_growth</v>
      </c>
      <c r="F43" s="95">
        <v>1</v>
      </c>
      <c r="G43" s="87">
        <v>1</v>
      </c>
      <c r="H43" s="87">
        <v>1</v>
      </c>
      <c r="I43" s="87">
        <v>1</v>
      </c>
      <c r="J43" s="87">
        <v>1</v>
      </c>
      <c r="K43" s="87">
        <v>1</v>
      </c>
      <c r="L43" s="88">
        <v>1</v>
      </c>
      <c r="M43" s="89">
        <v>1</v>
      </c>
      <c r="N43" s="96"/>
    </row>
    <row r="44" spans="1:15" hidden="1" outlineLevel="1" x14ac:dyDescent="0.25">
      <c r="A44" s="91" t="s">
        <v>1338</v>
      </c>
      <c r="B44" s="92" t="s">
        <v>1333</v>
      </c>
      <c r="C44" s="15" t="s">
        <v>1297</v>
      </c>
      <c r="D44" s="93"/>
      <c r="E44" s="94" t="str">
        <f t="shared" si="12"/>
        <v>Assets_other_etc_growth</v>
      </c>
      <c r="F44" s="95">
        <v>1</v>
      </c>
      <c r="G44" s="87">
        <v>1</v>
      </c>
      <c r="H44" s="87">
        <v>1</v>
      </c>
      <c r="I44" s="87">
        <v>1</v>
      </c>
      <c r="J44" s="87">
        <v>1</v>
      </c>
      <c r="K44" s="87">
        <v>1</v>
      </c>
      <c r="L44" s="88">
        <v>1</v>
      </c>
      <c r="M44" s="89">
        <v>1</v>
      </c>
      <c r="N44" s="96"/>
    </row>
    <row r="45" spans="1:15" hidden="1" outlineLevel="1" x14ac:dyDescent="0.25">
      <c r="A45" s="91" t="s">
        <v>1339</v>
      </c>
      <c r="B45" s="92" t="s">
        <v>1296</v>
      </c>
      <c r="C45" s="15" t="s">
        <v>1297</v>
      </c>
      <c r="D45" s="93"/>
      <c r="E45" s="94" t="str">
        <f t="shared" si="12"/>
        <v>CBR_borrow_rub_growth</v>
      </c>
      <c r="F45" s="95">
        <v>1</v>
      </c>
      <c r="G45" s="87">
        <v>1</v>
      </c>
      <c r="H45" s="87">
        <v>1</v>
      </c>
      <c r="I45" s="87">
        <v>1</v>
      </c>
      <c r="J45" s="87">
        <v>1</v>
      </c>
      <c r="K45" s="87">
        <v>1</v>
      </c>
      <c r="L45" s="88">
        <v>1</v>
      </c>
      <c r="M45" s="89">
        <v>1</v>
      </c>
      <c r="N45" s="90"/>
      <c r="O45" s="98"/>
    </row>
    <row r="46" spans="1:15" hidden="1" outlineLevel="1" x14ac:dyDescent="0.25">
      <c r="A46" s="91" t="s">
        <v>1340</v>
      </c>
      <c r="B46" s="92" t="s">
        <v>1296</v>
      </c>
      <c r="C46" s="15" t="s">
        <v>1297</v>
      </c>
      <c r="D46" s="93"/>
      <c r="E46" s="94" t="str">
        <f t="shared" si="12"/>
        <v>CBR_borrow_cur_growth</v>
      </c>
      <c r="F46" s="95">
        <v>1</v>
      </c>
      <c r="G46" s="87">
        <v>1</v>
      </c>
      <c r="H46" s="87">
        <v>1</v>
      </c>
      <c r="I46" s="87">
        <v>1</v>
      </c>
      <c r="J46" s="87">
        <v>1</v>
      </c>
      <c r="K46" s="87">
        <v>1</v>
      </c>
      <c r="L46" s="88">
        <v>1</v>
      </c>
      <c r="M46" s="89">
        <v>1</v>
      </c>
    </row>
    <row r="47" spans="1:15" hidden="1" outlineLevel="1" x14ac:dyDescent="0.25">
      <c r="A47" s="91" t="s">
        <v>1341</v>
      </c>
      <c r="B47" s="92" t="s">
        <v>1296</v>
      </c>
      <c r="C47" s="15" t="s">
        <v>1297</v>
      </c>
      <c r="D47" s="93"/>
      <c r="E47" s="94" t="str">
        <f t="shared" si="12"/>
        <v>Liab_other_deriv_rub_growth</v>
      </c>
      <c r="F47" s="95">
        <v>1</v>
      </c>
      <c r="G47" s="87">
        <v>1</v>
      </c>
      <c r="H47" s="87">
        <v>1</v>
      </c>
      <c r="I47" s="87">
        <v>1</v>
      </c>
      <c r="J47" s="87">
        <v>1</v>
      </c>
      <c r="K47" s="87">
        <v>1</v>
      </c>
      <c r="L47" s="88">
        <v>1</v>
      </c>
      <c r="M47" s="89">
        <v>1</v>
      </c>
    </row>
    <row r="48" spans="1:15" hidden="1" outlineLevel="1" x14ac:dyDescent="0.25">
      <c r="A48" s="91" t="s">
        <v>1342</v>
      </c>
      <c r="B48" s="92" t="s">
        <v>1296</v>
      </c>
      <c r="C48" s="15" t="s">
        <v>1297</v>
      </c>
      <c r="D48" s="93"/>
      <c r="E48" s="94" t="str">
        <f t="shared" si="12"/>
        <v>Liab_other_deriv_cur_growth</v>
      </c>
      <c r="F48" s="95">
        <v>1</v>
      </c>
      <c r="G48" s="87">
        <v>1</v>
      </c>
      <c r="H48" s="87">
        <v>1</v>
      </c>
      <c r="I48" s="87">
        <v>1</v>
      </c>
      <c r="J48" s="87">
        <v>1</v>
      </c>
      <c r="K48" s="87">
        <v>1</v>
      </c>
      <c r="L48" s="88">
        <v>1</v>
      </c>
      <c r="M48" s="89">
        <v>1</v>
      </c>
    </row>
    <row r="49" spans="1:15" hidden="1" outlineLevel="1" x14ac:dyDescent="0.25">
      <c r="A49" s="91" t="s">
        <v>1343</v>
      </c>
      <c r="B49" s="92" t="s">
        <v>1296</v>
      </c>
      <c r="C49" s="15" t="s">
        <v>1297</v>
      </c>
      <c r="D49" s="93"/>
      <c r="E49" s="94" t="str">
        <f t="shared" si="12"/>
        <v>Liab_other_etc_rub_growth</v>
      </c>
      <c r="F49" s="95">
        <v>1</v>
      </c>
      <c r="G49" s="87">
        <v>1</v>
      </c>
      <c r="H49" s="87">
        <v>1</v>
      </c>
      <c r="I49" s="87">
        <v>1</v>
      </c>
      <c r="J49" s="87">
        <v>1</v>
      </c>
      <c r="K49" s="87">
        <v>1</v>
      </c>
      <c r="L49" s="88">
        <v>1</v>
      </c>
      <c r="M49" s="89">
        <v>1</v>
      </c>
    </row>
    <row r="50" spans="1:15" hidden="1" outlineLevel="1" x14ac:dyDescent="0.25">
      <c r="A50" s="91" t="s">
        <v>1344</v>
      </c>
      <c r="B50" s="92" t="s">
        <v>1296</v>
      </c>
      <c r="C50" s="15" t="s">
        <v>1297</v>
      </c>
      <c r="D50" s="93"/>
      <c r="E50" s="94" t="str">
        <f t="shared" si="12"/>
        <v>Liab_other_etc_cur_growth</v>
      </c>
      <c r="F50" s="95">
        <v>1</v>
      </c>
      <c r="G50" s="87">
        <v>1</v>
      </c>
      <c r="H50" s="87">
        <v>1</v>
      </c>
      <c r="I50" s="87">
        <v>1</v>
      </c>
      <c r="J50" s="87">
        <v>1</v>
      </c>
      <c r="K50" s="87">
        <v>1</v>
      </c>
      <c r="L50" s="88">
        <v>1</v>
      </c>
      <c r="M50" s="89">
        <v>1</v>
      </c>
    </row>
    <row r="51" spans="1:15" hidden="1" outlineLevel="1" x14ac:dyDescent="0.25">
      <c r="A51" s="91" t="s">
        <v>341</v>
      </c>
      <c r="B51" s="92" t="s">
        <v>1331</v>
      </c>
      <c r="C51" s="15" t="s">
        <v>1297</v>
      </c>
      <c r="D51" s="93"/>
      <c r="E51" s="94" t="str">
        <f t="shared" si="12"/>
        <v>Equity_prov_ch</v>
      </c>
      <c r="F51" s="97">
        <v>0</v>
      </c>
      <c r="G51" s="87">
        <v>1</v>
      </c>
      <c r="H51" s="87">
        <v>1</v>
      </c>
      <c r="I51" s="87">
        <v>1</v>
      </c>
      <c r="J51" s="87">
        <v>1</v>
      </c>
      <c r="K51" s="87">
        <v>1</v>
      </c>
      <c r="L51" s="88">
        <v>1</v>
      </c>
      <c r="M51" s="89">
        <v>1</v>
      </c>
      <c r="N51" s="90"/>
      <c r="O51" s="98"/>
    </row>
    <row r="52" spans="1:15" hidden="1" outlineLevel="1" x14ac:dyDescent="0.25">
      <c r="A52" s="91" t="s">
        <v>1345</v>
      </c>
      <c r="B52" s="92" t="s">
        <v>1296</v>
      </c>
      <c r="C52" s="15" t="s">
        <v>1297</v>
      </c>
      <c r="D52" s="93"/>
      <c r="E52" s="94" t="str">
        <f t="shared" si="12"/>
        <v>Investments_rub_reval</v>
      </c>
      <c r="F52" s="95">
        <v>1</v>
      </c>
      <c r="G52" s="87">
        <v>1</v>
      </c>
      <c r="H52" s="87">
        <v>1</v>
      </c>
      <c r="I52" s="87">
        <v>1</v>
      </c>
      <c r="J52" s="87">
        <v>1</v>
      </c>
      <c r="K52" s="87">
        <v>1</v>
      </c>
      <c r="L52" s="88">
        <v>1</v>
      </c>
      <c r="M52" s="89">
        <v>1</v>
      </c>
      <c r="N52" s="90"/>
      <c r="O52" s="98"/>
    </row>
    <row r="53" spans="1:15" hidden="1" outlineLevel="1" x14ac:dyDescent="0.25">
      <c r="A53" s="91" t="s">
        <v>1346</v>
      </c>
      <c r="B53" s="92" t="s">
        <v>1296</v>
      </c>
      <c r="C53" s="15" t="s">
        <v>1297</v>
      </c>
      <c r="D53" s="93"/>
      <c r="E53" s="94" t="str">
        <f t="shared" si="12"/>
        <v>Investments_cur_reval</v>
      </c>
      <c r="F53" s="95">
        <v>1</v>
      </c>
      <c r="G53" s="87">
        <v>1</v>
      </c>
      <c r="H53" s="87">
        <v>1</v>
      </c>
      <c r="I53" s="87">
        <v>1</v>
      </c>
      <c r="J53" s="87">
        <v>1</v>
      </c>
      <c r="K53" s="87">
        <v>1</v>
      </c>
      <c r="L53" s="88">
        <v>1</v>
      </c>
      <c r="M53" s="89">
        <v>1</v>
      </c>
    </row>
    <row r="54" spans="1:15" hidden="1" outlineLevel="1" x14ac:dyDescent="0.25">
      <c r="A54" s="91" t="s">
        <v>349</v>
      </c>
      <c r="B54" s="92" t="s">
        <v>1331</v>
      </c>
      <c r="C54" s="15" t="s">
        <v>1297</v>
      </c>
      <c r="D54" s="93"/>
      <c r="E54" s="94" t="str">
        <f t="shared" si="12"/>
        <v>Investments_portf_rub_ch</v>
      </c>
      <c r="F54" s="97">
        <v>0</v>
      </c>
      <c r="G54" s="87">
        <v>1</v>
      </c>
      <c r="H54" s="87">
        <v>1</v>
      </c>
      <c r="I54" s="87">
        <v>1</v>
      </c>
      <c r="J54" s="87">
        <v>1</v>
      </c>
      <c r="K54" s="87">
        <v>1</v>
      </c>
      <c r="L54" s="88">
        <v>1</v>
      </c>
      <c r="M54" s="89">
        <v>1</v>
      </c>
      <c r="N54" s="90"/>
    </row>
    <row r="55" spans="1:15" hidden="1" outlineLevel="1" x14ac:dyDescent="0.25">
      <c r="A55" s="91" t="s">
        <v>354</v>
      </c>
      <c r="B55" s="92" t="s">
        <v>1331</v>
      </c>
      <c r="C55" s="15" t="s">
        <v>1297</v>
      </c>
      <c r="D55" s="93"/>
      <c r="E55" s="94" t="str">
        <f t="shared" si="12"/>
        <v>Investments_portf_cur_ch</v>
      </c>
      <c r="F55" s="97">
        <v>0</v>
      </c>
      <c r="G55" s="87">
        <v>1</v>
      </c>
      <c r="H55" s="87">
        <v>1</v>
      </c>
      <c r="I55" s="87">
        <v>1</v>
      </c>
      <c r="J55" s="87">
        <v>1</v>
      </c>
      <c r="K55" s="87">
        <v>1</v>
      </c>
      <c r="L55" s="88">
        <v>1</v>
      </c>
      <c r="M55" s="89">
        <v>1</v>
      </c>
    </row>
    <row r="56" spans="1:15" hidden="1" outlineLevel="1" x14ac:dyDescent="0.25">
      <c r="A56" s="97" t="s">
        <v>1347</v>
      </c>
      <c r="B56" s="92" t="s">
        <v>1333</v>
      </c>
      <c r="C56" s="15" t="s">
        <v>1297</v>
      </c>
      <c r="D56" s="99"/>
      <c r="E56" s="94" t="str">
        <f t="shared" si="12"/>
        <v>Investments_prov_level</v>
      </c>
      <c r="F56" s="95">
        <f>VLOOKUP("Investments_Prov",ParamF!C:D,2,0)/(VLOOKUP("Investments_portf_rub",ParamF!C:D,2,0)+VLOOKUP("Investments_portf_cur",ParamF!C:D,2,0))</f>
        <v>-0.5008507871167881</v>
      </c>
      <c r="G56" s="87">
        <v>1</v>
      </c>
      <c r="H56" s="87">
        <v>1</v>
      </c>
      <c r="I56" s="87">
        <v>1</v>
      </c>
      <c r="J56" s="87">
        <v>1</v>
      </c>
      <c r="K56" s="87">
        <v>1</v>
      </c>
      <c r="L56" s="88">
        <v>1</v>
      </c>
      <c r="M56" s="89">
        <v>1</v>
      </c>
    </row>
    <row r="57" spans="1:15" hidden="1" outlineLevel="1" x14ac:dyDescent="0.25">
      <c r="A57" s="91" t="s">
        <v>366</v>
      </c>
      <c r="B57" s="92" t="s">
        <v>1331</v>
      </c>
      <c r="C57" s="15" t="s">
        <v>1297</v>
      </c>
      <c r="D57" s="93"/>
      <c r="E57" s="94" t="str">
        <f t="shared" si="12"/>
        <v>Property_rub_ch</v>
      </c>
      <c r="F57" s="100">
        <v>0</v>
      </c>
      <c r="G57" s="87">
        <v>1</v>
      </c>
      <c r="H57" s="87">
        <v>1</v>
      </c>
      <c r="I57" s="87">
        <v>1</v>
      </c>
      <c r="J57" s="87">
        <v>1</v>
      </c>
      <c r="K57" s="87">
        <v>1</v>
      </c>
      <c r="L57" s="88">
        <v>1</v>
      </c>
      <c r="M57" s="89">
        <v>1</v>
      </c>
      <c r="N57" s="90"/>
    </row>
    <row r="58" spans="1:15" hidden="1" outlineLevel="1" x14ac:dyDescent="0.25">
      <c r="A58" s="91" t="s">
        <v>371</v>
      </c>
      <c r="B58" s="92" t="s">
        <v>1331</v>
      </c>
      <c r="C58" s="15" t="s">
        <v>1297</v>
      </c>
      <c r="D58" s="93"/>
      <c r="E58" s="94" t="str">
        <f t="shared" si="12"/>
        <v>Property_cur_ch</v>
      </c>
      <c r="F58" s="100">
        <v>0</v>
      </c>
      <c r="G58" s="87">
        <v>1</v>
      </c>
      <c r="H58" s="87">
        <v>1</v>
      </c>
      <c r="I58" s="87">
        <v>1</v>
      </c>
      <c r="J58" s="87">
        <v>1</v>
      </c>
      <c r="K58" s="87">
        <v>1</v>
      </c>
      <c r="L58" s="88">
        <v>1</v>
      </c>
      <c r="M58" s="89">
        <v>1</v>
      </c>
      <c r="N58" s="90"/>
    </row>
    <row r="59" spans="1:15" hidden="1" outlineLevel="1" x14ac:dyDescent="0.25">
      <c r="A59" s="97" t="s">
        <v>1348</v>
      </c>
      <c r="B59" s="92" t="s">
        <v>1331</v>
      </c>
      <c r="C59" s="15" t="s">
        <v>1297</v>
      </c>
      <c r="D59" s="93"/>
      <c r="E59" s="94" t="str">
        <f t="shared" si="12"/>
        <v>Income_other_step_in_direct_loss_rub_volume</v>
      </c>
      <c r="F59" s="100">
        <v>0</v>
      </c>
      <c r="G59" s="87">
        <v>1</v>
      </c>
      <c r="H59" s="87">
        <v>1</v>
      </c>
      <c r="I59" s="87">
        <v>1</v>
      </c>
      <c r="J59" s="87">
        <v>1</v>
      </c>
      <c r="K59" s="87">
        <v>1</v>
      </c>
      <c r="L59" s="88">
        <v>1</v>
      </c>
      <c r="M59" s="89">
        <v>1</v>
      </c>
    </row>
    <row r="60" spans="1:15" hidden="1" outlineLevel="1" x14ac:dyDescent="0.25">
      <c r="A60" s="97" t="s">
        <v>1349</v>
      </c>
      <c r="B60" s="92" t="s">
        <v>1331</v>
      </c>
      <c r="C60" s="15" t="s">
        <v>1297</v>
      </c>
      <c r="D60" s="93"/>
      <c r="E60" s="94" t="str">
        <f t="shared" si="12"/>
        <v>Income_other_step_in_direct_loss_cur_volume</v>
      </c>
      <c r="F60" s="100">
        <v>0</v>
      </c>
      <c r="G60" s="87">
        <v>1</v>
      </c>
      <c r="H60" s="87">
        <v>1</v>
      </c>
      <c r="I60" s="87">
        <v>1</v>
      </c>
      <c r="J60" s="87">
        <v>1</v>
      </c>
      <c r="K60" s="87">
        <v>1</v>
      </c>
      <c r="L60" s="88">
        <v>1</v>
      </c>
      <c r="M60" s="89">
        <v>1</v>
      </c>
    </row>
    <row r="61" spans="1:15" hidden="1" outlineLevel="1" x14ac:dyDescent="0.25">
      <c r="A61" s="97" t="s">
        <v>1350</v>
      </c>
      <c r="B61" s="92" t="s">
        <v>1331</v>
      </c>
      <c r="C61" s="15" t="s">
        <v>1297</v>
      </c>
      <c r="D61" s="93"/>
      <c r="E61" s="94" t="str">
        <f t="shared" si="12"/>
        <v>Income_other_step_in_non_market_rub_volume</v>
      </c>
      <c r="F61" s="100">
        <v>0</v>
      </c>
      <c r="G61" s="87">
        <v>1</v>
      </c>
      <c r="H61" s="87">
        <v>1</v>
      </c>
      <c r="I61" s="87">
        <v>1</v>
      </c>
      <c r="J61" s="87">
        <v>1</v>
      </c>
      <c r="K61" s="87">
        <v>1</v>
      </c>
      <c r="L61" s="88">
        <v>1</v>
      </c>
      <c r="M61" s="89">
        <v>1</v>
      </c>
    </row>
    <row r="62" spans="1:15" hidden="1" outlineLevel="1" x14ac:dyDescent="0.25">
      <c r="A62" s="97" t="s">
        <v>1351</v>
      </c>
      <c r="B62" s="92" t="s">
        <v>1331</v>
      </c>
      <c r="C62" s="15" t="s">
        <v>1297</v>
      </c>
      <c r="D62" s="93"/>
      <c r="E62" s="94" t="str">
        <f t="shared" si="12"/>
        <v>Income_other_step_in_non_market_cur_volume</v>
      </c>
      <c r="F62" s="100">
        <v>0</v>
      </c>
      <c r="G62" s="87">
        <v>1</v>
      </c>
      <c r="H62" s="87">
        <v>1</v>
      </c>
      <c r="I62" s="87">
        <v>1</v>
      </c>
      <c r="J62" s="87">
        <v>1</v>
      </c>
      <c r="K62" s="87">
        <v>1</v>
      </c>
      <c r="L62" s="88">
        <v>1</v>
      </c>
      <c r="M62" s="89">
        <v>1</v>
      </c>
      <c r="O62" s="98"/>
    </row>
    <row r="63" spans="1:15" hidden="1" outlineLevel="1" x14ac:dyDescent="0.25">
      <c r="A63" s="91" t="s">
        <v>1352</v>
      </c>
      <c r="B63" s="92" t="s">
        <v>1331</v>
      </c>
      <c r="C63" s="15" t="s">
        <v>1297</v>
      </c>
      <c r="D63" s="93"/>
      <c r="E63" s="94" t="str">
        <f t="shared" si="12"/>
        <v>Oper_risk_ch</v>
      </c>
      <c r="F63" s="100">
        <v>0</v>
      </c>
      <c r="G63" s="87">
        <v>1</v>
      </c>
      <c r="H63" s="87">
        <v>1</v>
      </c>
      <c r="I63" s="87">
        <v>1</v>
      </c>
      <c r="J63" s="87">
        <v>1</v>
      </c>
      <c r="K63" s="87">
        <v>1</v>
      </c>
      <c r="L63" s="88">
        <v>1</v>
      </c>
      <c r="M63" s="89">
        <v>1</v>
      </c>
      <c r="O63" s="98"/>
    </row>
    <row r="64" spans="1:15" hidden="1" outlineLevel="1" x14ac:dyDescent="0.25">
      <c r="A64" s="97" t="s">
        <v>1353</v>
      </c>
      <c r="B64" s="92" t="s">
        <v>1333</v>
      </c>
      <c r="C64" s="15" t="s">
        <v>1297</v>
      </c>
      <c r="D64" s="99"/>
      <c r="E64" s="94" t="str">
        <f t="shared" si="12"/>
        <v>Result_bond_trade_level</v>
      </c>
      <c r="F64" s="95">
        <v>0</v>
      </c>
      <c r="G64" s="87">
        <v>1</v>
      </c>
      <c r="H64" s="87">
        <v>1</v>
      </c>
      <c r="I64" s="87">
        <v>1</v>
      </c>
      <c r="J64" s="87">
        <v>1</v>
      </c>
      <c r="K64" s="87">
        <v>1</v>
      </c>
      <c r="L64" s="88">
        <v>1</v>
      </c>
      <c r="M64" s="89">
        <v>1</v>
      </c>
    </row>
    <row r="65" spans="1:16" hidden="1" outlineLevel="1" x14ac:dyDescent="0.25">
      <c r="A65" s="97" t="s">
        <v>1354</v>
      </c>
      <c r="B65" s="92" t="s">
        <v>1333</v>
      </c>
      <c r="C65" s="15" t="s">
        <v>1297</v>
      </c>
      <c r="D65" s="99"/>
      <c r="E65" s="94" t="str">
        <f t="shared" si="12"/>
        <v>Result_equity_trade_rub_level</v>
      </c>
      <c r="F65" s="95">
        <v>0</v>
      </c>
      <c r="G65" s="87">
        <v>1</v>
      </c>
      <c r="H65" s="87">
        <v>1</v>
      </c>
      <c r="I65" s="87">
        <v>1</v>
      </c>
      <c r="J65" s="87">
        <v>1</v>
      </c>
      <c r="K65" s="87">
        <v>1</v>
      </c>
      <c r="L65" s="88">
        <v>1</v>
      </c>
      <c r="M65" s="89">
        <v>1</v>
      </c>
    </row>
    <row r="66" spans="1:16" hidden="1" outlineLevel="1" x14ac:dyDescent="0.25">
      <c r="A66" s="97" t="s">
        <v>1355</v>
      </c>
      <c r="B66" s="92" t="s">
        <v>1333</v>
      </c>
      <c r="C66" s="15" t="s">
        <v>1297</v>
      </c>
      <c r="D66" s="99"/>
      <c r="E66" s="94" t="str">
        <f t="shared" si="12"/>
        <v>Result_equity_trade_cur_level</v>
      </c>
      <c r="F66" s="95">
        <v>0</v>
      </c>
      <c r="G66" s="87">
        <v>1</v>
      </c>
      <c r="H66" s="87">
        <v>1</v>
      </c>
      <c r="I66" s="87">
        <v>1</v>
      </c>
      <c r="J66" s="87">
        <v>1</v>
      </c>
      <c r="K66" s="87">
        <v>1</v>
      </c>
      <c r="L66" s="88">
        <v>1</v>
      </c>
      <c r="M66" s="89">
        <v>1</v>
      </c>
    </row>
    <row r="67" spans="1:16" hidden="1" outlineLevel="1" x14ac:dyDescent="0.25">
      <c r="A67" s="91" t="s">
        <v>1356</v>
      </c>
      <c r="B67" s="92" t="s">
        <v>1357</v>
      </c>
      <c r="C67" s="15" t="s">
        <v>1297</v>
      </c>
      <c r="D67" s="93"/>
      <c r="E67" s="94" t="str">
        <f t="shared" si="12"/>
        <v>Income_other_reval_loan_volume</v>
      </c>
      <c r="F67" s="100">
        <v>0</v>
      </c>
      <c r="G67" s="87">
        <v>1</v>
      </c>
      <c r="H67" s="87">
        <v>1</v>
      </c>
      <c r="I67" s="87">
        <v>1</v>
      </c>
      <c r="J67" s="87">
        <v>1</v>
      </c>
      <c r="K67" s="87">
        <v>1</v>
      </c>
      <c r="L67" s="88">
        <v>1</v>
      </c>
      <c r="M67" s="89">
        <v>1</v>
      </c>
      <c r="O67" s="101"/>
    </row>
    <row r="68" spans="1:16" hidden="1" outlineLevel="1" x14ac:dyDescent="0.25">
      <c r="A68" s="97" t="s">
        <v>2889</v>
      </c>
      <c r="B68" s="92" t="s">
        <v>1357</v>
      </c>
      <c r="C68" s="15" t="s">
        <v>1297</v>
      </c>
      <c r="D68" s="93"/>
      <c r="E68" s="94" t="str">
        <f t="shared" si="12"/>
        <v>Cred_line_CBR_ch</v>
      </c>
      <c r="F68" s="205">
        <v>0</v>
      </c>
      <c r="G68" s="206">
        <v>0</v>
      </c>
      <c r="H68" s="206">
        <v>0</v>
      </c>
      <c r="I68" s="206">
        <v>0</v>
      </c>
      <c r="J68" s="206">
        <v>0</v>
      </c>
      <c r="K68" s="206">
        <v>0</v>
      </c>
      <c r="L68" s="207">
        <v>0</v>
      </c>
      <c r="M68" s="208">
        <v>0</v>
      </c>
      <c r="N68" s="90"/>
      <c r="P68" s="98"/>
    </row>
    <row r="69" spans="1:16" hidden="1" outlineLevel="1" x14ac:dyDescent="0.25">
      <c r="A69" s="97" t="s">
        <v>1358</v>
      </c>
      <c r="B69" s="92" t="s">
        <v>1331</v>
      </c>
      <c r="C69" s="15" t="s">
        <v>1297</v>
      </c>
      <c r="D69" s="99"/>
      <c r="E69" s="94" t="str">
        <f t="shared" si="12"/>
        <v>Bonds_FVOCI_prov_ch</v>
      </c>
      <c r="F69" s="102">
        <v>0</v>
      </c>
      <c r="G69" s="87">
        <v>1</v>
      </c>
      <c r="H69" s="87">
        <v>1</v>
      </c>
      <c r="I69" s="87">
        <v>1</v>
      </c>
      <c r="J69" s="87">
        <v>1</v>
      </c>
      <c r="K69" s="87">
        <v>1</v>
      </c>
      <c r="L69" s="88">
        <v>1</v>
      </c>
      <c r="M69" s="89">
        <v>1</v>
      </c>
      <c r="N69" s="90"/>
    </row>
    <row r="70" spans="1:16" hidden="1" outlineLevel="1" x14ac:dyDescent="0.25">
      <c r="A70" s="97" t="s">
        <v>1359</v>
      </c>
      <c r="B70" s="92" t="s">
        <v>1321</v>
      </c>
      <c r="C70" s="15" t="s">
        <v>1297</v>
      </c>
      <c r="D70" s="99" t="s">
        <v>1298</v>
      </c>
      <c r="E70" s="94" t="str">
        <f t="shared" si="12"/>
        <v>Bonds_gov_discount_level_rub</v>
      </c>
      <c r="F70" s="95">
        <v>0.05</v>
      </c>
      <c r="G70" s="87">
        <v>1</v>
      </c>
      <c r="H70" s="87">
        <v>1</v>
      </c>
      <c r="I70" s="87">
        <v>1</v>
      </c>
      <c r="J70" s="87">
        <v>1</v>
      </c>
      <c r="K70" s="87">
        <v>1</v>
      </c>
      <c r="L70" s="88">
        <v>1</v>
      </c>
      <c r="M70" s="89">
        <v>1</v>
      </c>
    </row>
    <row r="71" spans="1:16" hidden="1" outlineLevel="1" x14ac:dyDescent="0.25">
      <c r="A71" s="97" t="s">
        <v>1360</v>
      </c>
      <c r="B71" s="92" t="s">
        <v>1321</v>
      </c>
      <c r="C71" s="15" t="s">
        <v>1297</v>
      </c>
      <c r="D71" s="99" t="s">
        <v>1298</v>
      </c>
      <c r="E71" s="94" t="str">
        <f t="shared" si="12"/>
        <v>Bonds_gov_discount_level_cur</v>
      </c>
      <c r="F71" s="95">
        <v>0.05</v>
      </c>
      <c r="G71" s="87">
        <v>1</v>
      </c>
      <c r="H71" s="87">
        <v>1</v>
      </c>
      <c r="I71" s="87">
        <v>1</v>
      </c>
      <c r="J71" s="87">
        <v>1</v>
      </c>
      <c r="K71" s="87">
        <v>1</v>
      </c>
      <c r="L71" s="88">
        <v>1</v>
      </c>
      <c r="M71" s="89">
        <v>1</v>
      </c>
      <c r="N71" s="90"/>
    </row>
    <row r="72" spans="1:16" hidden="1" outlineLevel="1" x14ac:dyDescent="0.25">
      <c r="A72" s="97" t="s">
        <v>1361</v>
      </c>
      <c r="B72" s="92" t="s">
        <v>1321</v>
      </c>
      <c r="C72" s="15" t="s">
        <v>1297</v>
      </c>
      <c r="D72" s="99" t="s">
        <v>1298</v>
      </c>
      <c r="E72" s="94" t="str">
        <f t="shared" si="12"/>
        <v>Bonds_corp_discount_level_rub</v>
      </c>
      <c r="F72" s="95">
        <v>0.1</v>
      </c>
      <c r="G72" s="87">
        <v>1</v>
      </c>
      <c r="H72" s="87">
        <v>1</v>
      </c>
      <c r="I72" s="87">
        <v>1</v>
      </c>
      <c r="J72" s="87">
        <v>1</v>
      </c>
      <c r="K72" s="87">
        <v>1</v>
      </c>
      <c r="L72" s="88">
        <v>1</v>
      </c>
      <c r="M72" s="89">
        <v>1</v>
      </c>
      <c r="N72" s="96"/>
    </row>
    <row r="73" spans="1:16" hidden="1" outlineLevel="1" x14ac:dyDescent="0.25">
      <c r="A73" s="97" t="s">
        <v>1362</v>
      </c>
      <c r="B73" s="92" t="s">
        <v>1321</v>
      </c>
      <c r="C73" s="15" t="s">
        <v>1297</v>
      </c>
      <c r="D73" s="99" t="s">
        <v>1298</v>
      </c>
      <c r="E73" s="94" t="str">
        <f t="shared" si="12"/>
        <v>Bonds_corp_discount_level_cur</v>
      </c>
      <c r="F73" s="95">
        <v>0.05</v>
      </c>
      <c r="G73" s="87">
        <v>1</v>
      </c>
      <c r="H73" s="87">
        <v>1</v>
      </c>
      <c r="I73" s="87">
        <v>1</v>
      </c>
      <c r="J73" s="87">
        <v>1</v>
      </c>
      <c r="K73" s="87">
        <v>1</v>
      </c>
      <c r="L73" s="88">
        <v>1</v>
      </c>
      <c r="M73" s="89">
        <v>1</v>
      </c>
      <c r="N73" s="96"/>
    </row>
    <row r="74" spans="1:16" hidden="1" outlineLevel="1" x14ac:dyDescent="0.25">
      <c r="A74" s="97" t="s">
        <v>1363</v>
      </c>
      <c r="B74" s="92" t="s">
        <v>1321</v>
      </c>
      <c r="C74" s="15" t="s">
        <v>1297</v>
      </c>
      <c r="D74" s="99" t="s">
        <v>1298</v>
      </c>
      <c r="E74" s="94" t="str">
        <f t="shared" si="12"/>
        <v>Bonds_foreign_discount_level_rub</v>
      </c>
      <c r="F74" s="95">
        <f>F70</f>
        <v>0.05</v>
      </c>
      <c r="G74" s="87">
        <v>1</v>
      </c>
      <c r="H74" s="87">
        <v>1</v>
      </c>
      <c r="I74" s="87">
        <v>1</v>
      </c>
      <c r="J74" s="87">
        <v>1</v>
      </c>
      <c r="K74" s="87">
        <v>1</v>
      </c>
      <c r="L74" s="88">
        <v>1</v>
      </c>
      <c r="M74" s="89">
        <v>1</v>
      </c>
      <c r="N74" s="96"/>
    </row>
    <row r="75" spans="1:16" hidden="1" outlineLevel="1" x14ac:dyDescent="0.25">
      <c r="A75" s="97" t="s">
        <v>1364</v>
      </c>
      <c r="B75" s="92" t="s">
        <v>1321</v>
      </c>
      <c r="C75" s="15" t="s">
        <v>1297</v>
      </c>
      <c r="D75" s="99" t="s">
        <v>1298</v>
      </c>
      <c r="E75" s="94" t="str">
        <f t="shared" si="12"/>
        <v>Bonds_foreign_discount_level_cur</v>
      </c>
      <c r="F75" s="95">
        <v>0.03</v>
      </c>
      <c r="G75" s="87">
        <v>1</v>
      </c>
      <c r="H75" s="87">
        <v>1</v>
      </c>
      <c r="I75" s="87">
        <v>1</v>
      </c>
      <c r="J75" s="87">
        <v>1</v>
      </c>
      <c r="K75" s="87">
        <v>1</v>
      </c>
      <c r="L75" s="88">
        <v>1</v>
      </c>
      <c r="M75" s="89">
        <v>1</v>
      </c>
      <c r="N75" s="96"/>
    </row>
    <row r="76" spans="1:16" hidden="1" outlineLevel="1" x14ac:dyDescent="0.25">
      <c r="A76" s="97" t="s">
        <v>1365</v>
      </c>
      <c r="B76" s="92" t="s">
        <v>1331</v>
      </c>
      <c r="C76" s="15" t="s">
        <v>1297</v>
      </c>
      <c r="D76" s="93"/>
      <c r="E76" s="94" t="str">
        <f t="shared" si="12"/>
        <v>Capital_main_ch</v>
      </c>
      <c r="F76" s="97">
        <v>0</v>
      </c>
      <c r="G76" s="87">
        <v>1</v>
      </c>
      <c r="H76" s="87">
        <v>1</v>
      </c>
      <c r="I76" s="87">
        <v>1</v>
      </c>
      <c r="J76" s="87">
        <v>1</v>
      </c>
      <c r="K76" s="87">
        <v>1</v>
      </c>
      <c r="L76" s="88">
        <v>1</v>
      </c>
      <c r="M76" s="89">
        <v>1</v>
      </c>
      <c r="N76" s="96"/>
    </row>
    <row r="77" spans="1:16" hidden="1" outlineLevel="1" x14ac:dyDescent="0.25">
      <c r="A77" s="97" t="s">
        <v>1366</v>
      </c>
      <c r="C77" s="15" t="s">
        <v>1297</v>
      </c>
      <c r="E77" s="94" t="str">
        <f>$A77</f>
        <v>Divid_min_rate</v>
      </c>
      <c r="F77" s="95">
        <v>8.1799999999999998E-3</v>
      </c>
      <c r="G77" s="87">
        <v>1</v>
      </c>
      <c r="H77" s="87">
        <v>1</v>
      </c>
      <c r="I77" s="87">
        <v>1</v>
      </c>
      <c r="J77" s="87">
        <v>1</v>
      </c>
      <c r="K77" s="87">
        <v>1</v>
      </c>
      <c r="L77" s="88">
        <v>1</v>
      </c>
      <c r="M77" s="89">
        <v>1</v>
      </c>
    </row>
    <row r="78" spans="1:16" hidden="1" outlineLevel="1" x14ac:dyDescent="0.25">
      <c r="A78" s="97" t="s">
        <v>1367</v>
      </c>
      <c r="C78" s="15" t="s">
        <v>1297</v>
      </c>
      <c r="E78" s="94" t="str">
        <f>$A78</f>
        <v>Divid_max_rate</v>
      </c>
      <c r="F78" s="95">
        <v>0.27</v>
      </c>
      <c r="G78" s="87">
        <v>1</v>
      </c>
      <c r="H78" s="87">
        <v>1</v>
      </c>
      <c r="I78" s="87">
        <v>1</v>
      </c>
      <c r="J78" s="87">
        <v>1</v>
      </c>
      <c r="K78" s="87">
        <v>1</v>
      </c>
      <c r="L78" s="88">
        <v>1</v>
      </c>
      <c r="M78" s="89">
        <v>1</v>
      </c>
    </row>
    <row r="79" spans="1:16" hidden="1" outlineLevel="1" x14ac:dyDescent="0.25">
      <c r="A79" s="97" t="s">
        <v>1368</v>
      </c>
      <c r="B79" s="92" t="s">
        <v>1331</v>
      </c>
      <c r="C79" s="15" t="s">
        <v>1297</v>
      </c>
      <c r="D79" s="93"/>
      <c r="E79" s="94" t="str">
        <f t="shared" ref="E79" si="13">$A79</f>
        <v>Prov_ch_bank_ch</v>
      </c>
      <c r="F79" s="97">
        <v>0</v>
      </c>
      <c r="G79" s="87">
        <v>1</v>
      </c>
      <c r="H79" s="87">
        <v>1</v>
      </c>
      <c r="I79" s="87">
        <v>1</v>
      </c>
      <c r="J79" s="87">
        <v>1</v>
      </c>
      <c r="K79" s="87">
        <v>1</v>
      </c>
      <c r="L79" s="88">
        <v>1</v>
      </c>
      <c r="M79" s="89">
        <v>1</v>
      </c>
    </row>
    <row r="80" spans="1:16" s="110" customFormat="1" hidden="1" outlineLevel="1" x14ac:dyDescent="0.25">
      <c r="A80" s="104" t="s">
        <v>1369</v>
      </c>
      <c r="B80" s="105" t="s">
        <v>1296</v>
      </c>
      <c r="C80" s="15" t="s">
        <v>1297</v>
      </c>
      <c r="D80" s="106"/>
      <c r="E80" s="107" t="str">
        <f t="shared" ref="E80:E111" si="14">$A80</f>
        <v>Cash_rub_growth</v>
      </c>
      <c r="F80" s="108">
        <v>1</v>
      </c>
      <c r="G80" s="87">
        <v>1</v>
      </c>
      <c r="H80" s="87">
        <v>1</v>
      </c>
      <c r="I80" s="87">
        <v>1</v>
      </c>
      <c r="J80" s="87">
        <v>1</v>
      </c>
      <c r="K80" s="87">
        <v>1</v>
      </c>
      <c r="L80" s="88">
        <v>1</v>
      </c>
      <c r="M80" s="89">
        <v>1</v>
      </c>
      <c r="N80" s="103"/>
      <c r="O80" s="109"/>
    </row>
    <row r="81" spans="1:14" s="110" customFormat="1" hidden="1" outlineLevel="1" x14ac:dyDescent="0.25">
      <c r="A81" s="104" t="s">
        <v>1370</v>
      </c>
      <c r="B81" s="105" t="s">
        <v>1296</v>
      </c>
      <c r="C81" s="15" t="s">
        <v>1297</v>
      </c>
      <c r="D81" s="106"/>
      <c r="E81" s="107" t="str">
        <f t="shared" si="14"/>
        <v>Cash_cur_growth</v>
      </c>
      <c r="F81" s="108">
        <v>1</v>
      </c>
      <c r="G81" s="87">
        <v>1</v>
      </c>
      <c r="H81" s="87">
        <v>1</v>
      </c>
      <c r="I81" s="87">
        <v>1</v>
      </c>
      <c r="J81" s="87">
        <v>1</v>
      </c>
      <c r="K81" s="87">
        <v>1</v>
      </c>
      <c r="L81" s="88">
        <v>1</v>
      </c>
      <c r="M81" s="89">
        <v>1</v>
      </c>
      <c r="N81" s="103"/>
    </row>
    <row r="82" spans="1:14" s="110" customFormat="1" hidden="1" outlineLevel="1" x14ac:dyDescent="0.25">
      <c r="A82" s="104" t="s">
        <v>1371</v>
      </c>
      <c r="B82" s="105" t="s">
        <v>1296</v>
      </c>
      <c r="C82" s="15" t="s">
        <v>1297</v>
      </c>
      <c r="D82" s="106"/>
      <c r="E82" s="107" t="str">
        <f t="shared" si="14"/>
        <v>CBR_lending_rub_growth</v>
      </c>
      <c r="F82" s="108">
        <v>1</v>
      </c>
      <c r="G82" s="87">
        <v>1</v>
      </c>
      <c r="H82" s="87">
        <v>1</v>
      </c>
      <c r="I82" s="87">
        <v>1</v>
      </c>
      <c r="J82" s="87">
        <v>1</v>
      </c>
      <c r="K82" s="87">
        <v>1</v>
      </c>
      <c r="L82" s="88">
        <v>1</v>
      </c>
      <c r="M82" s="89">
        <v>1</v>
      </c>
      <c r="N82" s="111"/>
    </row>
    <row r="83" spans="1:14" s="110" customFormat="1" hidden="1" outlineLevel="1" x14ac:dyDescent="0.25">
      <c r="A83" s="104" t="s">
        <v>1372</v>
      </c>
      <c r="B83" s="105" t="s">
        <v>1296</v>
      </c>
      <c r="C83" s="15" t="s">
        <v>1297</v>
      </c>
      <c r="D83" s="106"/>
      <c r="E83" s="107" t="str">
        <f t="shared" si="14"/>
        <v>CBR_lending_cur_growth</v>
      </c>
      <c r="F83" s="108">
        <v>1</v>
      </c>
      <c r="G83" s="87">
        <v>1</v>
      </c>
      <c r="H83" s="87">
        <v>1</v>
      </c>
      <c r="I83" s="87">
        <v>1</v>
      </c>
      <c r="J83" s="87">
        <v>1</v>
      </c>
      <c r="K83" s="87">
        <v>1</v>
      </c>
      <c r="L83" s="88">
        <v>1</v>
      </c>
      <c r="M83" s="89">
        <v>1</v>
      </c>
      <c r="N83" s="111"/>
    </row>
    <row r="84" spans="1:14" s="110" customFormat="1" hidden="1" outlineLevel="1" x14ac:dyDescent="0.25">
      <c r="A84" s="104" t="s">
        <v>1373</v>
      </c>
      <c r="B84" s="105" t="s">
        <v>1296</v>
      </c>
      <c r="C84" s="15" t="s">
        <v>1297</v>
      </c>
      <c r="D84" s="106"/>
      <c r="E84" s="107" t="str">
        <f t="shared" si="14"/>
        <v>Nostro_rub_growth</v>
      </c>
      <c r="F84" s="108">
        <v>1</v>
      </c>
      <c r="G84" s="87">
        <v>1</v>
      </c>
      <c r="H84" s="87">
        <v>1</v>
      </c>
      <c r="I84" s="87">
        <v>1</v>
      </c>
      <c r="J84" s="87">
        <v>1</v>
      </c>
      <c r="K84" s="87">
        <v>1</v>
      </c>
      <c r="L84" s="88">
        <v>1</v>
      </c>
      <c r="M84" s="89">
        <v>1</v>
      </c>
      <c r="N84" s="111"/>
    </row>
    <row r="85" spans="1:14" s="110" customFormat="1" hidden="1" outlineLevel="1" x14ac:dyDescent="0.25">
      <c r="A85" s="104" t="s">
        <v>1374</v>
      </c>
      <c r="B85" s="105" t="s">
        <v>1296</v>
      </c>
      <c r="C85" s="15" t="s">
        <v>1297</v>
      </c>
      <c r="D85" s="106"/>
      <c r="E85" s="107" t="str">
        <f t="shared" si="14"/>
        <v>Nostro_cur_growth</v>
      </c>
      <c r="F85" s="108">
        <v>1</v>
      </c>
      <c r="G85" s="87">
        <v>1</v>
      </c>
      <c r="H85" s="87">
        <v>1</v>
      </c>
      <c r="I85" s="87">
        <v>1</v>
      </c>
      <c r="J85" s="87">
        <v>1</v>
      </c>
      <c r="K85" s="87">
        <v>1</v>
      </c>
      <c r="L85" s="88">
        <v>1</v>
      </c>
      <c r="M85" s="89">
        <v>1</v>
      </c>
      <c r="N85" s="111"/>
    </row>
    <row r="86" spans="1:14" s="110" customFormat="1" hidden="1" outlineLevel="1" x14ac:dyDescent="0.25">
      <c r="A86" s="104" t="s">
        <v>1375</v>
      </c>
      <c r="B86" s="105" t="s">
        <v>1296</v>
      </c>
      <c r="C86" s="15" t="s">
        <v>1297</v>
      </c>
      <c r="D86" s="106"/>
      <c r="E86" s="107" t="str">
        <f t="shared" si="14"/>
        <v>Bank_loan_rub_growth</v>
      </c>
      <c r="F86" s="108">
        <v>1</v>
      </c>
      <c r="G86" s="87">
        <v>1</v>
      </c>
      <c r="H86" s="87">
        <v>1</v>
      </c>
      <c r="I86" s="87">
        <v>1</v>
      </c>
      <c r="J86" s="87">
        <v>1</v>
      </c>
      <c r="K86" s="87">
        <v>1</v>
      </c>
      <c r="L86" s="88">
        <v>1</v>
      </c>
      <c r="M86" s="89">
        <v>1</v>
      </c>
      <c r="N86" s="111"/>
    </row>
    <row r="87" spans="1:14" s="110" customFormat="1" hidden="1" outlineLevel="1" x14ac:dyDescent="0.25">
      <c r="A87" s="104" t="s">
        <v>1376</v>
      </c>
      <c r="B87" s="105" t="s">
        <v>1296</v>
      </c>
      <c r="C87" s="15" t="s">
        <v>1297</v>
      </c>
      <c r="D87" s="106"/>
      <c r="E87" s="107" t="str">
        <f t="shared" si="14"/>
        <v>Bank_loan_cur_growth</v>
      </c>
      <c r="F87" s="108">
        <v>1</v>
      </c>
      <c r="G87" s="87">
        <v>1</v>
      </c>
      <c r="H87" s="87">
        <v>1</v>
      </c>
      <c r="I87" s="87">
        <v>1</v>
      </c>
      <c r="J87" s="87">
        <v>1</v>
      </c>
      <c r="K87" s="87">
        <v>1</v>
      </c>
      <c r="L87" s="88">
        <v>1</v>
      </c>
      <c r="M87" s="89">
        <v>1</v>
      </c>
      <c r="N87" s="111"/>
    </row>
    <row r="88" spans="1:14" hidden="1" outlineLevel="1" x14ac:dyDescent="0.25">
      <c r="A88" s="104" t="s">
        <v>1377</v>
      </c>
      <c r="B88" s="105" t="s">
        <v>1296</v>
      </c>
      <c r="C88" s="15" t="s">
        <v>1297</v>
      </c>
      <c r="D88" s="106"/>
      <c r="E88" s="107" t="str">
        <f t="shared" si="14"/>
        <v>LORO_rub_growth</v>
      </c>
      <c r="F88" s="108">
        <v>1</v>
      </c>
      <c r="G88" s="87">
        <v>1</v>
      </c>
      <c r="H88" s="87">
        <v>1</v>
      </c>
      <c r="I88" s="87">
        <v>1</v>
      </c>
      <c r="J88" s="87">
        <v>1</v>
      </c>
      <c r="K88" s="87">
        <v>1</v>
      </c>
      <c r="L88" s="88">
        <v>1</v>
      </c>
      <c r="M88" s="89">
        <v>1</v>
      </c>
      <c r="N88" s="96"/>
    </row>
    <row r="89" spans="1:14" hidden="1" outlineLevel="1" x14ac:dyDescent="0.25">
      <c r="A89" s="104" t="s">
        <v>1378</v>
      </c>
      <c r="B89" s="105" t="s">
        <v>1296</v>
      </c>
      <c r="C89" s="15" t="s">
        <v>1297</v>
      </c>
      <c r="D89" s="106"/>
      <c r="E89" s="107" t="str">
        <f t="shared" si="14"/>
        <v>LORO_cur_growth</v>
      </c>
      <c r="F89" s="108">
        <v>1</v>
      </c>
      <c r="G89" s="87">
        <v>1</v>
      </c>
      <c r="H89" s="87">
        <v>1</v>
      </c>
      <c r="I89" s="87">
        <v>1</v>
      </c>
      <c r="J89" s="87">
        <v>1</v>
      </c>
      <c r="K89" s="87">
        <v>1</v>
      </c>
      <c r="L89" s="88">
        <v>1</v>
      </c>
      <c r="M89" s="89">
        <v>1</v>
      </c>
    </row>
    <row r="90" spans="1:14" hidden="1" outlineLevel="1" x14ac:dyDescent="0.25">
      <c r="A90" s="104" t="s">
        <v>1379</v>
      </c>
      <c r="B90" s="105" t="s">
        <v>1296</v>
      </c>
      <c r="C90" s="15" t="s">
        <v>1297</v>
      </c>
      <c r="D90" s="106"/>
      <c r="E90" s="107" t="str">
        <f t="shared" si="14"/>
        <v>Bank_borrow_resid_rub_growth</v>
      </c>
      <c r="F90" s="108">
        <v>1</v>
      </c>
      <c r="G90" s="87">
        <v>1</v>
      </c>
      <c r="H90" s="87">
        <v>1</v>
      </c>
      <c r="I90" s="87">
        <v>1</v>
      </c>
      <c r="J90" s="87">
        <v>1</v>
      </c>
      <c r="K90" s="87">
        <v>1</v>
      </c>
      <c r="L90" s="88">
        <v>1</v>
      </c>
      <c r="M90" s="89">
        <v>1</v>
      </c>
    </row>
    <row r="91" spans="1:14" hidden="1" outlineLevel="1" x14ac:dyDescent="0.25">
      <c r="A91" s="104" t="s">
        <v>1380</v>
      </c>
      <c r="B91" s="105" t="s">
        <v>1296</v>
      </c>
      <c r="C91" s="15" t="s">
        <v>1297</v>
      </c>
      <c r="D91" s="106"/>
      <c r="E91" s="107" t="str">
        <f t="shared" si="14"/>
        <v>Bank_borrow_resid_cur_growth</v>
      </c>
      <c r="F91" s="108">
        <v>1</v>
      </c>
      <c r="G91" s="87">
        <v>1</v>
      </c>
      <c r="H91" s="87">
        <v>1</v>
      </c>
      <c r="I91" s="87">
        <v>1</v>
      </c>
      <c r="J91" s="87">
        <v>1</v>
      </c>
      <c r="K91" s="87">
        <v>1</v>
      </c>
      <c r="L91" s="88">
        <v>1</v>
      </c>
      <c r="M91" s="89">
        <v>1</v>
      </c>
    </row>
    <row r="92" spans="1:14" hidden="1" outlineLevel="1" x14ac:dyDescent="0.25">
      <c r="A92" s="104" t="s">
        <v>1381</v>
      </c>
      <c r="B92" s="105" t="s">
        <v>1296</v>
      </c>
      <c r="C92" s="15" t="s">
        <v>1297</v>
      </c>
      <c r="D92" s="106"/>
      <c r="E92" s="107" t="str">
        <f t="shared" si="14"/>
        <v>Bank_borrow_foreign_rub_growth</v>
      </c>
      <c r="F92" s="108">
        <v>1</v>
      </c>
      <c r="G92" s="87">
        <v>1</v>
      </c>
      <c r="H92" s="87">
        <v>1</v>
      </c>
      <c r="I92" s="87">
        <v>1</v>
      </c>
      <c r="J92" s="87">
        <v>1</v>
      </c>
      <c r="K92" s="87">
        <v>1</v>
      </c>
      <c r="L92" s="88">
        <v>1</v>
      </c>
      <c r="M92" s="89">
        <v>1</v>
      </c>
    </row>
    <row r="93" spans="1:14" hidden="1" outlineLevel="1" x14ac:dyDescent="0.25">
      <c r="A93" s="104" t="s">
        <v>1382</v>
      </c>
      <c r="B93" s="105" t="s">
        <v>1296</v>
      </c>
      <c r="C93" s="15" t="s">
        <v>1297</v>
      </c>
      <c r="D93" s="106"/>
      <c r="E93" s="107" t="str">
        <f t="shared" si="14"/>
        <v>Bank_borrow_foreign_cur_growth</v>
      </c>
      <c r="F93" s="108">
        <v>1</v>
      </c>
      <c r="G93" s="87">
        <v>1</v>
      </c>
      <c r="H93" s="87">
        <v>1</v>
      </c>
      <c r="I93" s="87">
        <v>1</v>
      </c>
      <c r="J93" s="87">
        <v>1</v>
      </c>
      <c r="K93" s="87">
        <v>1</v>
      </c>
      <c r="L93" s="88">
        <v>1</v>
      </c>
      <c r="M93" s="89">
        <v>1</v>
      </c>
    </row>
    <row r="94" spans="1:14" hidden="1" outlineLevel="1" x14ac:dyDescent="0.25">
      <c r="A94" s="104" t="s">
        <v>1383</v>
      </c>
      <c r="B94" s="105" t="s">
        <v>1296</v>
      </c>
      <c r="C94" s="15" t="s">
        <v>1297</v>
      </c>
      <c r="D94" s="106"/>
      <c r="E94" s="107" t="str">
        <f t="shared" si="14"/>
        <v>Deriv_result_rub_growth</v>
      </c>
      <c r="F94" s="108">
        <v>1</v>
      </c>
      <c r="G94" s="87">
        <v>1</v>
      </c>
      <c r="H94" s="87">
        <v>1</v>
      </c>
      <c r="I94" s="87">
        <v>1</v>
      </c>
      <c r="J94" s="87">
        <v>1</v>
      </c>
      <c r="K94" s="87">
        <v>1</v>
      </c>
      <c r="L94" s="88">
        <v>1</v>
      </c>
      <c r="M94" s="89">
        <v>1</v>
      </c>
    </row>
    <row r="95" spans="1:14" hidden="1" outlineLevel="1" x14ac:dyDescent="0.25">
      <c r="A95" s="104" t="s">
        <v>1384</v>
      </c>
      <c r="B95" s="105" t="s">
        <v>1296</v>
      </c>
      <c r="C95" s="15" t="s">
        <v>1297</v>
      </c>
      <c r="D95" s="106"/>
      <c r="E95" s="107" t="str">
        <f t="shared" si="14"/>
        <v>Deriv_result_cur_growth</v>
      </c>
      <c r="F95" s="108">
        <v>1</v>
      </c>
      <c r="G95" s="87">
        <v>1</v>
      </c>
      <c r="H95" s="87">
        <v>1</v>
      </c>
      <c r="I95" s="87">
        <v>1</v>
      </c>
      <c r="J95" s="87">
        <v>1</v>
      </c>
      <c r="K95" s="87">
        <v>1</v>
      </c>
      <c r="L95" s="88">
        <v>1</v>
      </c>
      <c r="M95" s="89">
        <v>1</v>
      </c>
    </row>
    <row r="96" spans="1:14" s="114" customFormat="1" hidden="1" outlineLevel="1" x14ac:dyDescent="0.25">
      <c r="A96" s="112" t="s">
        <v>1385</v>
      </c>
      <c r="B96" s="105" t="s">
        <v>1296</v>
      </c>
      <c r="C96" s="15" t="s">
        <v>1297</v>
      </c>
      <c r="D96" s="106"/>
      <c r="E96" s="113" t="str">
        <f t="shared" si="14"/>
        <v>C_account_gov_rub_growth</v>
      </c>
      <c r="F96" s="108">
        <v>1</v>
      </c>
      <c r="G96" s="87">
        <v>1</v>
      </c>
      <c r="H96" s="87">
        <v>1</v>
      </c>
      <c r="I96" s="87">
        <v>1</v>
      </c>
      <c r="J96" s="87">
        <v>1</v>
      </c>
      <c r="K96" s="87">
        <v>1</v>
      </c>
      <c r="L96" s="88">
        <v>1</v>
      </c>
      <c r="M96" s="89">
        <v>1</v>
      </c>
      <c r="N96" s="96"/>
    </row>
    <row r="97" spans="1:21" s="114" customFormat="1" hidden="1" outlineLevel="1" x14ac:dyDescent="0.25">
      <c r="A97" s="112" t="s">
        <v>1386</v>
      </c>
      <c r="B97" s="105" t="s">
        <v>1296</v>
      </c>
      <c r="C97" s="15" t="s">
        <v>1297</v>
      </c>
      <c r="D97" s="106"/>
      <c r="E97" s="113" t="str">
        <f t="shared" si="14"/>
        <v>C_account_gov_cur_growth</v>
      </c>
      <c r="F97" s="108">
        <v>1</v>
      </c>
      <c r="G97" s="87">
        <v>1</v>
      </c>
      <c r="H97" s="87">
        <v>1</v>
      </c>
      <c r="I97" s="87">
        <v>1</v>
      </c>
      <c r="J97" s="87">
        <v>1</v>
      </c>
      <c r="K97" s="87">
        <v>1</v>
      </c>
      <c r="L97" s="88">
        <v>1</v>
      </c>
      <c r="M97" s="89">
        <v>1</v>
      </c>
      <c r="N97" s="115"/>
    </row>
    <row r="98" spans="1:21" s="114" customFormat="1" hidden="1" outlineLevel="1" x14ac:dyDescent="0.25">
      <c r="A98" s="112" t="s">
        <v>1387</v>
      </c>
      <c r="B98" s="105" t="s">
        <v>1296</v>
      </c>
      <c r="C98" s="15" t="s">
        <v>1297</v>
      </c>
      <c r="D98" s="106"/>
      <c r="E98" s="113" t="str">
        <f t="shared" si="14"/>
        <v>C_account_resid_rub_growth</v>
      </c>
      <c r="F98" s="108">
        <v>1</v>
      </c>
      <c r="G98" s="87">
        <v>1</v>
      </c>
      <c r="H98" s="87">
        <v>1</v>
      </c>
      <c r="I98" s="87">
        <v>1</v>
      </c>
      <c r="J98" s="87">
        <v>1</v>
      </c>
      <c r="K98" s="87">
        <v>1</v>
      </c>
      <c r="L98" s="88">
        <v>1</v>
      </c>
      <c r="M98" s="89">
        <v>1</v>
      </c>
      <c r="N98" s="115"/>
    </row>
    <row r="99" spans="1:21" s="114" customFormat="1" hidden="1" outlineLevel="1" x14ac:dyDescent="0.25">
      <c r="A99" s="112" t="s">
        <v>1388</v>
      </c>
      <c r="B99" s="105" t="s">
        <v>1296</v>
      </c>
      <c r="C99" s="15" t="s">
        <v>1297</v>
      </c>
      <c r="D99" s="106"/>
      <c r="E99" s="113" t="str">
        <f t="shared" si="14"/>
        <v>C_account_resid_cur_growth</v>
      </c>
      <c r="F99" s="108">
        <v>1</v>
      </c>
      <c r="G99" s="87">
        <v>1</v>
      </c>
      <c r="H99" s="87">
        <v>1</v>
      </c>
      <c r="I99" s="87">
        <v>1</v>
      </c>
      <c r="J99" s="87">
        <v>1</v>
      </c>
      <c r="K99" s="87">
        <v>1</v>
      </c>
      <c r="L99" s="88">
        <v>1</v>
      </c>
      <c r="M99" s="89">
        <v>1</v>
      </c>
      <c r="N99" s="115"/>
    </row>
    <row r="100" spans="1:21" s="114" customFormat="1" hidden="1" outlineLevel="1" x14ac:dyDescent="0.25">
      <c r="A100" s="112" t="s">
        <v>1389</v>
      </c>
      <c r="B100" s="105" t="s">
        <v>1296</v>
      </c>
      <c r="C100" s="15" t="s">
        <v>1297</v>
      </c>
      <c r="D100" s="106"/>
      <c r="E100" s="113" t="str">
        <f t="shared" si="14"/>
        <v>C_account_foreign_rub_growth</v>
      </c>
      <c r="F100" s="108">
        <v>1</v>
      </c>
      <c r="G100" s="87">
        <v>1</v>
      </c>
      <c r="H100" s="87">
        <v>1</v>
      </c>
      <c r="I100" s="87">
        <v>1</v>
      </c>
      <c r="J100" s="87">
        <v>1</v>
      </c>
      <c r="K100" s="87">
        <v>1</v>
      </c>
      <c r="L100" s="88">
        <v>1</v>
      </c>
      <c r="M100" s="89">
        <v>1</v>
      </c>
      <c r="N100" s="115"/>
    </row>
    <row r="101" spans="1:21" s="114" customFormat="1" hidden="1" outlineLevel="1" x14ac:dyDescent="0.25">
      <c r="A101" s="112" t="s">
        <v>1390</v>
      </c>
      <c r="B101" s="105" t="s">
        <v>1296</v>
      </c>
      <c r="C101" s="15" t="s">
        <v>1297</v>
      </c>
      <c r="D101" s="106"/>
      <c r="E101" s="113" t="str">
        <f t="shared" si="14"/>
        <v>C_account_foreign_cur_growth</v>
      </c>
      <c r="F101" s="108">
        <v>1</v>
      </c>
      <c r="G101" s="87">
        <v>1</v>
      </c>
      <c r="H101" s="87">
        <v>1</v>
      </c>
      <c r="I101" s="87">
        <v>1</v>
      </c>
      <c r="J101" s="87">
        <v>1</v>
      </c>
      <c r="K101" s="87">
        <v>1</v>
      </c>
      <c r="L101" s="88">
        <v>1</v>
      </c>
      <c r="M101" s="89">
        <v>1</v>
      </c>
      <c r="N101" s="115"/>
    </row>
    <row r="102" spans="1:21" hidden="1" outlineLevel="1" x14ac:dyDescent="0.25">
      <c r="A102" s="104" t="s">
        <v>1391</v>
      </c>
      <c r="B102" s="105" t="s">
        <v>1296</v>
      </c>
      <c r="C102" s="15" t="s">
        <v>1297</v>
      </c>
      <c r="D102" s="106"/>
      <c r="E102" s="116" t="str">
        <f t="shared" si="14"/>
        <v>Ind_account_rub_growth</v>
      </c>
      <c r="F102" s="108">
        <v>1</v>
      </c>
      <c r="G102" s="87">
        <v>1</v>
      </c>
      <c r="H102" s="87">
        <v>1</v>
      </c>
      <c r="I102" s="87">
        <v>1</v>
      </c>
      <c r="J102" s="87">
        <v>1</v>
      </c>
      <c r="K102" s="87">
        <v>1</v>
      </c>
      <c r="L102" s="88">
        <v>1</v>
      </c>
      <c r="M102" s="89">
        <v>1</v>
      </c>
    </row>
    <row r="103" spans="1:21" hidden="1" outlineLevel="1" x14ac:dyDescent="0.25">
      <c r="A103" s="104" t="s">
        <v>1392</v>
      </c>
      <c r="B103" s="105" t="s">
        <v>1296</v>
      </c>
      <c r="C103" s="15" t="s">
        <v>1297</v>
      </c>
      <c r="D103" s="106"/>
      <c r="E103" s="116" t="str">
        <f t="shared" si="14"/>
        <v>Ind_account_cur_growth</v>
      </c>
      <c r="F103" s="108">
        <v>1</v>
      </c>
      <c r="G103" s="87">
        <v>1</v>
      </c>
      <c r="H103" s="87">
        <v>1</v>
      </c>
      <c r="I103" s="87">
        <v>1</v>
      </c>
      <c r="J103" s="87">
        <v>1</v>
      </c>
      <c r="K103" s="87">
        <v>1</v>
      </c>
      <c r="L103" s="88">
        <v>1</v>
      </c>
      <c r="M103" s="89">
        <v>1</v>
      </c>
    </row>
    <row r="104" spans="1:21" hidden="1" outlineLevel="1" x14ac:dyDescent="0.25">
      <c r="A104" s="104" t="s">
        <v>1393</v>
      </c>
      <c r="B104" s="105" t="s">
        <v>1296</v>
      </c>
      <c r="C104" s="15" t="s">
        <v>1297</v>
      </c>
      <c r="D104" s="106"/>
      <c r="E104" s="116" t="str">
        <f t="shared" si="14"/>
        <v>C_deposit_gov_rub_growth</v>
      </c>
      <c r="F104" s="108">
        <v>1</v>
      </c>
      <c r="G104" s="87">
        <v>1</v>
      </c>
      <c r="H104" s="87">
        <v>1</v>
      </c>
      <c r="I104" s="87">
        <v>1</v>
      </c>
      <c r="J104" s="87">
        <v>1</v>
      </c>
      <c r="K104" s="87">
        <v>1</v>
      </c>
      <c r="L104" s="88">
        <v>1</v>
      </c>
      <c r="M104" s="89">
        <v>1</v>
      </c>
    </row>
    <row r="105" spans="1:21" hidden="1" outlineLevel="1" x14ac:dyDescent="0.25">
      <c r="A105" s="104" t="s">
        <v>1394</v>
      </c>
      <c r="B105" s="105" t="s">
        <v>1296</v>
      </c>
      <c r="C105" s="15" t="s">
        <v>1297</v>
      </c>
      <c r="D105" s="106"/>
      <c r="E105" s="116" t="str">
        <f t="shared" si="14"/>
        <v>C_deposit_resid_rub_growth</v>
      </c>
      <c r="F105" s="108">
        <v>1</v>
      </c>
      <c r="G105" s="87">
        <v>1</v>
      </c>
      <c r="H105" s="87">
        <v>1</v>
      </c>
      <c r="I105" s="87">
        <v>1</v>
      </c>
      <c r="J105" s="87">
        <v>1</v>
      </c>
      <c r="K105" s="87">
        <v>1</v>
      </c>
      <c r="L105" s="88">
        <v>1</v>
      </c>
      <c r="M105" s="89">
        <v>1</v>
      </c>
    </row>
    <row r="106" spans="1:21" hidden="1" outlineLevel="1" x14ac:dyDescent="0.25">
      <c r="A106" s="104" t="s">
        <v>1395</v>
      </c>
      <c r="B106" s="105" t="s">
        <v>1296</v>
      </c>
      <c r="C106" s="15" t="s">
        <v>1297</v>
      </c>
      <c r="D106" s="106"/>
      <c r="E106" s="116" t="str">
        <f t="shared" si="14"/>
        <v>C_deposit_foreign_rub_growth</v>
      </c>
      <c r="F106" s="108">
        <v>1</v>
      </c>
      <c r="G106" s="87">
        <v>1</v>
      </c>
      <c r="H106" s="87">
        <v>1</v>
      </c>
      <c r="I106" s="87">
        <v>1</v>
      </c>
      <c r="J106" s="87">
        <v>1</v>
      </c>
      <c r="K106" s="87">
        <v>1</v>
      </c>
      <c r="L106" s="88">
        <v>1</v>
      </c>
      <c r="M106" s="89">
        <v>1</v>
      </c>
    </row>
    <row r="107" spans="1:21" hidden="1" outlineLevel="1" x14ac:dyDescent="0.25">
      <c r="A107" s="104" t="s">
        <v>1396</v>
      </c>
      <c r="B107" s="105" t="s">
        <v>1296</v>
      </c>
      <c r="C107" s="15" t="s">
        <v>1297</v>
      </c>
      <c r="D107" s="106"/>
      <c r="E107" s="116" t="str">
        <f t="shared" si="14"/>
        <v>C_deposit_gov_cur_growth</v>
      </c>
      <c r="F107" s="108">
        <v>1</v>
      </c>
      <c r="G107" s="87">
        <v>1</v>
      </c>
      <c r="H107" s="87">
        <v>1</v>
      </c>
      <c r="I107" s="87">
        <v>1</v>
      </c>
      <c r="J107" s="87">
        <v>1</v>
      </c>
      <c r="K107" s="87">
        <v>1</v>
      </c>
      <c r="L107" s="88">
        <v>1</v>
      </c>
      <c r="M107" s="89">
        <v>1</v>
      </c>
    </row>
    <row r="108" spans="1:21" hidden="1" outlineLevel="1" x14ac:dyDescent="0.25">
      <c r="A108" s="104" t="s">
        <v>1397</v>
      </c>
      <c r="B108" s="105" t="s">
        <v>1296</v>
      </c>
      <c r="C108" s="15" t="s">
        <v>1297</v>
      </c>
      <c r="D108" s="106"/>
      <c r="E108" s="116" t="str">
        <f t="shared" si="14"/>
        <v>C_deposit_resid_cur_growth</v>
      </c>
      <c r="F108" s="108">
        <v>1</v>
      </c>
      <c r="G108" s="87">
        <v>1</v>
      </c>
      <c r="H108" s="87">
        <v>1</v>
      </c>
      <c r="I108" s="87">
        <v>1</v>
      </c>
      <c r="J108" s="87">
        <v>1</v>
      </c>
      <c r="K108" s="87">
        <v>1</v>
      </c>
      <c r="L108" s="88">
        <v>1</v>
      </c>
      <c r="M108" s="89">
        <v>1</v>
      </c>
    </row>
    <row r="109" spans="1:21" hidden="1" outlineLevel="1" x14ac:dyDescent="0.25">
      <c r="A109" s="104" t="s">
        <v>1398</v>
      </c>
      <c r="B109" s="105" t="s">
        <v>1296</v>
      </c>
      <c r="C109" s="15" t="s">
        <v>1297</v>
      </c>
      <c r="D109" s="106"/>
      <c r="E109" s="116" t="str">
        <f t="shared" si="14"/>
        <v>C_deposit_foreign_cur_growth</v>
      </c>
      <c r="F109" s="108">
        <v>1</v>
      </c>
      <c r="G109" s="87">
        <v>1</v>
      </c>
      <c r="H109" s="87">
        <v>1</v>
      </c>
      <c r="I109" s="87">
        <v>1</v>
      </c>
      <c r="J109" s="87">
        <v>1</v>
      </c>
      <c r="K109" s="87">
        <v>1</v>
      </c>
      <c r="L109" s="88">
        <v>1</v>
      </c>
      <c r="M109" s="89">
        <v>1</v>
      </c>
    </row>
    <row r="110" spans="1:21" hidden="1" outlineLevel="1" x14ac:dyDescent="0.25">
      <c r="A110" s="104" t="s">
        <v>1399</v>
      </c>
      <c r="B110" s="105" t="s">
        <v>1296</v>
      </c>
      <c r="C110" s="15" t="s">
        <v>1297</v>
      </c>
      <c r="D110" s="106"/>
      <c r="E110" s="116" t="str">
        <f t="shared" si="14"/>
        <v>Ind_deposit_rub_growth</v>
      </c>
      <c r="F110" s="108">
        <v>1</v>
      </c>
      <c r="G110" s="87">
        <v>1</v>
      </c>
      <c r="H110" s="87">
        <v>1</v>
      </c>
      <c r="I110" s="87">
        <v>1</v>
      </c>
      <c r="J110" s="87">
        <v>1</v>
      </c>
      <c r="K110" s="87">
        <v>1</v>
      </c>
      <c r="L110" s="88">
        <v>1</v>
      </c>
      <c r="M110" s="89">
        <v>1</v>
      </c>
    </row>
    <row r="111" spans="1:21" hidden="1" outlineLevel="1" x14ac:dyDescent="0.25">
      <c r="A111" s="104" t="s">
        <v>1400</v>
      </c>
      <c r="B111" s="105" t="s">
        <v>1296</v>
      </c>
      <c r="C111" s="15" t="s">
        <v>1297</v>
      </c>
      <c r="D111" s="106"/>
      <c r="E111" s="116" t="str">
        <f t="shared" si="14"/>
        <v>Ind_deposit_cur_growth</v>
      </c>
      <c r="F111" s="108">
        <v>1</v>
      </c>
      <c r="G111" s="87">
        <v>1</v>
      </c>
      <c r="H111" s="87">
        <v>1</v>
      </c>
      <c r="I111" s="87">
        <v>1</v>
      </c>
      <c r="J111" s="87">
        <v>1</v>
      </c>
      <c r="K111" s="87">
        <v>1</v>
      </c>
      <c r="L111" s="88">
        <v>1</v>
      </c>
      <c r="M111" s="89">
        <v>1</v>
      </c>
    </row>
    <row r="112" spans="1:21" hidden="1" outlineLevel="1" x14ac:dyDescent="0.25">
      <c r="A112" s="117" t="s">
        <v>332</v>
      </c>
      <c r="B112" s="105" t="s">
        <v>1296</v>
      </c>
      <c r="C112" s="15" t="s">
        <v>1297</v>
      </c>
      <c r="D112" s="119"/>
      <c r="E112" s="120" t="str">
        <f t="shared" ref="E112:E175" si="15">$A112</f>
        <v>Equity_units_rub_reval</v>
      </c>
      <c r="F112" s="121">
        <v>0.97</v>
      </c>
      <c r="G112" s="87">
        <v>1</v>
      </c>
      <c r="H112" s="87">
        <v>1</v>
      </c>
      <c r="I112" s="87">
        <v>1</v>
      </c>
      <c r="J112" s="87">
        <v>1</v>
      </c>
      <c r="K112" s="87">
        <v>1</v>
      </c>
      <c r="L112" s="88">
        <v>1</v>
      </c>
      <c r="M112" s="89">
        <v>1</v>
      </c>
      <c r="N112" s="118"/>
      <c r="S112" s="122"/>
      <c r="T112" s="122"/>
      <c r="U112" s="122"/>
    </row>
    <row r="113" spans="1:21" hidden="1" outlineLevel="1" x14ac:dyDescent="0.25">
      <c r="A113" s="117" t="s">
        <v>337</v>
      </c>
      <c r="B113" s="105" t="s">
        <v>1296</v>
      </c>
      <c r="C113" s="15" t="s">
        <v>1297</v>
      </c>
      <c r="D113" s="119"/>
      <c r="E113" s="120" t="str">
        <f t="shared" si="15"/>
        <v>Equity_units_cur_reval</v>
      </c>
      <c r="F113" s="121">
        <v>0.92999999999999994</v>
      </c>
      <c r="G113" s="87">
        <v>1</v>
      </c>
      <c r="H113" s="87">
        <v>1</v>
      </c>
      <c r="I113" s="87">
        <v>1</v>
      </c>
      <c r="J113" s="87">
        <v>1</v>
      </c>
      <c r="K113" s="87">
        <v>1</v>
      </c>
      <c r="L113" s="88">
        <v>1</v>
      </c>
      <c r="M113" s="89">
        <v>1</v>
      </c>
      <c r="N113" s="123" t="s">
        <v>1401</v>
      </c>
      <c r="S113" s="122"/>
      <c r="T113" s="122"/>
      <c r="U113" s="122"/>
    </row>
    <row r="114" spans="1:21" hidden="1" outlineLevel="1" x14ac:dyDescent="0.25">
      <c r="A114" s="117" t="s">
        <v>321</v>
      </c>
      <c r="B114" s="105" t="s">
        <v>1296</v>
      </c>
      <c r="C114" s="15" t="s">
        <v>1297</v>
      </c>
      <c r="D114" s="119" t="s">
        <v>1402</v>
      </c>
      <c r="E114" s="120" t="str">
        <f t="shared" si="15"/>
        <v>Equity_shares_rub_reval</v>
      </c>
      <c r="F114" s="121">
        <v>0.97</v>
      </c>
      <c r="G114" s="87">
        <v>1</v>
      </c>
      <c r="H114" s="87">
        <v>1</v>
      </c>
      <c r="I114" s="87">
        <v>1</v>
      </c>
      <c r="J114" s="87">
        <v>1</v>
      </c>
      <c r="K114" s="87">
        <v>1</v>
      </c>
      <c r="L114" s="88">
        <v>1</v>
      </c>
      <c r="M114" s="89">
        <v>1</v>
      </c>
      <c r="N114" s="118"/>
      <c r="S114" s="122"/>
      <c r="T114" s="122"/>
      <c r="U114" s="122"/>
    </row>
    <row r="115" spans="1:21" hidden="1" outlineLevel="1" x14ac:dyDescent="0.25">
      <c r="A115" s="117" t="s">
        <v>327</v>
      </c>
      <c r="B115" s="105" t="s">
        <v>1296</v>
      </c>
      <c r="C115" s="15" t="s">
        <v>1297</v>
      </c>
      <c r="D115" s="119" t="s">
        <v>1402</v>
      </c>
      <c r="E115" s="120" t="str">
        <f t="shared" si="15"/>
        <v>Equity_shares_cur_reval</v>
      </c>
      <c r="F115" s="121">
        <v>0.98</v>
      </c>
      <c r="G115" s="87">
        <v>1</v>
      </c>
      <c r="H115" s="87">
        <v>1</v>
      </c>
      <c r="I115" s="87">
        <v>1</v>
      </c>
      <c r="J115" s="87">
        <v>1</v>
      </c>
      <c r="K115" s="87">
        <v>1</v>
      </c>
      <c r="L115" s="88">
        <v>1</v>
      </c>
      <c r="M115" s="89">
        <v>1</v>
      </c>
      <c r="N115" s="118"/>
      <c r="S115" s="122"/>
      <c r="T115" s="122"/>
      <c r="U115" s="122"/>
    </row>
    <row r="116" spans="1:21" hidden="1" outlineLevel="1" x14ac:dyDescent="0.25">
      <c r="A116" s="117" t="s">
        <v>1403</v>
      </c>
      <c r="B116" s="105" t="s">
        <v>1321</v>
      </c>
      <c r="C116" s="15" t="s">
        <v>1297</v>
      </c>
      <c r="D116" s="119" t="s">
        <v>1404</v>
      </c>
      <c r="E116" s="120" t="str">
        <f t="shared" si="15"/>
        <v>PD_good_C_loan_low_rub</v>
      </c>
      <c r="F116" s="199">
        <v>1</v>
      </c>
      <c r="G116" s="87">
        <v>1</v>
      </c>
      <c r="H116" s="87">
        <v>1</v>
      </c>
      <c r="I116" s="87">
        <v>1</v>
      </c>
      <c r="J116" s="87">
        <v>1</v>
      </c>
      <c r="K116" s="87">
        <v>1</v>
      </c>
      <c r="L116" s="88">
        <v>1</v>
      </c>
      <c r="M116" s="89">
        <v>1</v>
      </c>
      <c r="N116" s="118"/>
      <c r="S116" s="122"/>
      <c r="T116" s="122"/>
      <c r="U116" s="122"/>
    </row>
    <row r="117" spans="1:21" hidden="1" outlineLevel="1" x14ac:dyDescent="0.25">
      <c r="A117" s="117" t="s">
        <v>1405</v>
      </c>
      <c r="B117" s="105" t="s">
        <v>1333</v>
      </c>
      <c r="C117" s="15" t="s">
        <v>1297</v>
      </c>
      <c r="D117" s="119"/>
      <c r="E117" s="120" t="str">
        <f t="shared" si="15"/>
        <v>PD_good_off_C_loan_low_rub</v>
      </c>
      <c r="F117" s="199">
        <v>1</v>
      </c>
      <c r="G117" s="87">
        <v>1</v>
      </c>
      <c r="H117" s="87">
        <v>1</v>
      </c>
      <c r="I117" s="87">
        <v>1</v>
      </c>
      <c r="J117" s="87">
        <v>1</v>
      </c>
      <c r="K117" s="87">
        <v>1</v>
      </c>
      <c r="L117" s="88">
        <v>1</v>
      </c>
      <c r="M117" s="89">
        <v>1</v>
      </c>
      <c r="N117" s="118"/>
      <c r="S117" s="122"/>
      <c r="T117" s="122"/>
      <c r="U117" s="122"/>
    </row>
    <row r="118" spans="1:21" hidden="1" outlineLevel="1" x14ac:dyDescent="0.25">
      <c r="A118" s="117" t="s">
        <v>1406</v>
      </c>
      <c r="B118" s="105" t="s">
        <v>1321</v>
      </c>
      <c r="C118" s="15" t="s">
        <v>1297</v>
      </c>
      <c r="D118" s="119" t="s">
        <v>1404</v>
      </c>
      <c r="E118" s="120" t="str">
        <f t="shared" si="15"/>
        <v>Prov_good_C_loan_low_rub</v>
      </c>
      <c r="F118" s="199">
        <v>1</v>
      </c>
      <c r="G118" s="87">
        <v>1</v>
      </c>
      <c r="H118" s="87">
        <v>1</v>
      </c>
      <c r="I118" s="87">
        <v>1</v>
      </c>
      <c r="J118" s="87">
        <v>1</v>
      </c>
      <c r="K118" s="87">
        <v>1</v>
      </c>
      <c r="L118" s="88">
        <v>1</v>
      </c>
      <c r="M118" s="89">
        <v>1</v>
      </c>
      <c r="N118" s="118"/>
      <c r="S118" s="122"/>
      <c r="T118" s="122"/>
      <c r="U118" s="122"/>
    </row>
    <row r="119" spans="1:21" hidden="1" outlineLevel="1" x14ac:dyDescent="0.25">
      <c r="A119" s="117" t="s">
        <v>1407</v>
      </c>
      <c r="B119" s="105" t="s">
        <v>1321</v>
      </c>
      <c r="C119" s="15" t="s">
        <v>1297</v>
      </c>
      <c r="D119" s="119" t="s">
        <v>1404</v>
      </c>
      <c r="E119" s="120" t="str">
        <f t="shared" si="15"/>
        <v>Prov_NPL_C_loan_low_rub</v>
      </c>
      <c r="F119" s="199">
        <v>1</v>
      </c>
      <c r="G119" s="87">
        <v>1</v>
      </c>
      <c r="H119" s="87">
        <v>1</v>
      </c>
      <c r="I119" s="87">
        <v>1</v>
      </c>
      <c r="J119" s="87">
        <v>1</v>
      </c>
      <c r="K119" s="87">
        <v>1</v>
      </c>
      <c r="L119" s="88">
        <v>1</v>
      </c>
      <c r="M119" s="89">
        <v>1</v>
      </c>
      <c r="N119" s="118"/>
      <c r="S119" s="122"/>
      <c r="T119" s="122"/>
      <c r="U119" s="122"/>
    </row>
    <row r="120" spans="1:21" hidden="1" outlineLevel="1" x14ac:dyDescent="0.25">
      <c r="A120" s="117" t="s">
        <v>1408</v>
      </c>
      <c r="B120" s="105" t="s">
        <v>1321</v>
      </c>
      <c r="C120" s="15" t="s">
        <v>1297</v>
      </c>
      <c r="D120" s="119"/>
      <c r="E120" s="120" t="str">
        <f t="shared" si="15"/>
        <v>LTV_C_loan_low_rub</v>
      </c>
      <c r="F120" s="134">
        <v>1</v>
      </c>
      <c r="G120" s="87">
        <v>1</v>
      </c>
      <c r="H120" s="87">
        <v>1</v>
      </c>
      <c r="I120" s="87">
        <v>1</v>
      </c>
      <c r="J120" s="87">
        <v>1</v>
      </c>
      <c r="K120" s="87">
        <v>1</v>
      </c>
      <c r="L120" s="88">
        <v>1</v>
      </c>
      <c r="M120" s="89">
        <v>1</v>
      </c>
      <c r="N120" s="118"/>
      <c r="S120" s="122"/>
      <c r="T120" s="122"/>
      <c r="U120" s="122"/>
    </row>
    <row r="121" spans="1:21" hidden="1" outlineLevel="1" x14ac:dyDescent="0.25">
      <c r="A121" s="117" t="s">
        <v>1409</v>
      </c>
      <c r="B121" s="105" t="s">
        <v>1296</v>
      </c>
      <c r="C121" s="15" t="s">
        <v>1297</v>
      </c>
      <c r="D121" s="119"/>
      <c r="E121" s="120" t="str">
        <f t="shared" si="15"/>
        <v>Off_to_Bal_C_loan_low_rub</v>
      </c>
      <c r="F121" s="121">
        <v>1</v>
      </c>
      <c r="G121" s="87">
        <v>1</v>
      </c>
      <c r="H121" s="87">
        <v>1</v>
      </c>
      <c r="I121" s="87">
        <v>1</v>
      </c>
      <c r="J121" s="87">
        <v>1</v>
      </c>
      <c r="K121" s="87">
        <v>1</v>
      </c>
      <c r="L121" s="88">
        <v>1</v>
      </c>
      <c r="M121" s="89">
        <v>1</v>
      </c>
      <c r="N121" s="118"/>
      <c r="S121" s="122"/>
      <c r="T121" s="122"/>
      <c r="U121" s="122"/>
    </row>
    <row r="122" spans="1:21" outlineLevel="1" x14ac:dyDescent="0.25">
      <c r="A122" s="117" t="s">
        <v>1410</v>
      </c>
      <c r="B122" s="105" t="s">
        <v>1331</v>
      </c>
      <c r="C122" s="15" t="s">
        <v>1297</v>
      </c>
      <c r="D122" s="119" t="s">
        <v>1404</v>
      </c>
      <c r="E122" s="120" t="str">
        <f t="shared" si="15"/>
        <v>New_loans_C_loan_low_rub</v>
      </c>
      <c r="F122" s="199">
        <v>1</v>
      </c>
      <c r="G122" s="87">
        <v>1</v>
      </c>
      <c r="H122" s="87">
        <v>1</v>
      </c>
      <c r="I122" s="87">
        <v>1</v>
      </c>
      <c r="J122" s="87">
        <v>1</v>
      </c>
      <c r="K122" s="87">
        <v>1</v>
      </c>
      <c r="L122" s="88">
        <v>1</v>
      </c>
      <c r="M122" s="89">
        <v>1</v>
      </c>
      <c r="N122" s="118"/>
      <c r="S122" s="122"/>
      <c r="T122" s="122"/>
      <c r="U122" s="122"/>
    </row>
    <row r="123" spans="1:21" hidden="1" outlineLevel="1" x14ac:dyDescent="0.25">
      <c r="A123" s="117" t="s">
        <v>1411</v>
      </c>
      <c r="B123" s="105" t="s">
        <v>1357</v>
      </c>
      <c r="C123" s="15" t="s">
        <v>1297</v>
      </c>
      <c r="D123" s="119"/>
      <c r="E123" s="120" t="str">
        <f t="shared" si="15"/>
        <v>Repayment_C_loan_low_rub</v>
      </c>
      <c r="F123" s="199">
        <v>1</v>
      </c>
      <c r="G123" s="87">
        <v>1</v>
      </c>
      <c r="H123" s="87">
        <v>1</v>
      </c>
      <c r="I123" s="87">
        <v>1</v>
      </c>
      <c r="J123" s="87">
        <v>1</v>
      </c>
      <c r="K123" s="87">
        <v>1</v>
      </c>
      <c r="L123" s="88">
        <v>1</v>
      </c>
      <c r="M123" s="89">
        <v>1</v>
      </c>
      <c r="N123" s="118" t="s">
        <v>1412</v>
      </c>
      <c r="S123" s="122"/>
      <c r="T123" s="122"/>
      <c r="U123" s="122"/>
    </row>
    <row r="124" spans="1:21" hidden="1" outlineLevel="1" x14ac:dyDescent="0.25">
      <c r="A124" s="117" t="s">
        <v>1413</v>
      </c>
      <c r="B124" s="105" t="s">
        <v>1357</v>
      </c>
      <c r="C124" s="15" t="s">
        <v>1297</v>
      </c>
      <c r="D124" s="119"/>
      <c r="E124" s="120" t="str">
        <f t="shared" si="15"/>
        <v>Prererate_C_loan_low_rub</v>
      </c>
      <c r="F124" s="121">
        <v>0.3</v>
      </c>
      <c r="G124" s="87">
        <v>1</v>
      </c>
      <c r="H124" s="87">
        <v>1</v>
      </c>
      <c r="I124" s="87">
        <v>1</v>
      </c>
      <c r="J124" s="87">
        <v>1</v>
      </c>
      <c r="K124" s="87">
        <v>1</v>
      </c>
      <c r="L124" s="88">
        <v>1</v>
      </c>
      <c r="M124" s="89">
        <v>1</v>
      </c>
      <c r="N124" s="118" t="s">
        <v>1414</v>
      </c>
      <c r="S124" s="122"/>
      <c r="T124" s="122"/>
      <c r="U124" s="122"/>
    </row>
    <row r="125" spans="1:21" hidden="1" outlineLevel="1" x14ac:dyDescent="0.25">
      <c r="A125" s="117" t="s">
        <v>1415</v>
      </c>
      <c r="B125" s="105" t="s">
        <v>1357</v>
      </c>
      <c r="C125" s="15" t="s">
        <v>1297</v>
      </c>
      <c r="D125" s="119"/>
      <c r="E125" s="120" t="str">
        <f t="shared" si="15"/>
        <v>PD_good_C_loan_low_cur</v>
      </c>
      <c r="F125" s="199">
        <v>1</v>
      </c>
      <c r="G125" s="87">
        <v>1</v>
      </c>
      <c r="H125" s="87">
        <v>1</v>
      </c>
      <c r="I125" s="87">
        <v>1</v>
      </c>
      <c r="J125" s="87">
        <v>1</v>
      </c>
      <c r="K125" s="87">
        <v>1</v>
      </c>
      <c r="L125" s="88">
        <v>1</v>
      </c>
      <c r="M125" s="89">
        <v>1</v>
      </c>
      <c r="N125" s="118"/>
      <c r="S125" s="122"/>
      <c r="T125" s="122"/>
      <c r="U125" s="122"/>
    </row>
    <row r="126" spans="1:21" hidden="1" outlineLevel="1" x14ac:dyDescent="0.25">
      <c r="A126" s="117" t="s">
        <v>1416</v>
      </c>
      <c r="B126" s="105" t="s">
        <v>1333</v>
      </c>
      <c r="C126" s="15" t="s">
        <v>1297</v>
      </c>
      <c r="D126" s="119"/>
      <c r="E126" s="120" t="str">
        <f t="shared" si="15"/>
        <v>PD_good_off_C_loan_low_cur</v>
      </c>
      <c r="F126" s="199">
        <v>1</v>
      </c>
      <c r="G126" s="87">
        <v>1</v>
      </c>
      <c r="H126" s="87">
        <v>1</v>
      </c>
      <c r="I126" s="87">
        <v>1</v>
      </c>
      <c r="J126" s="87">
        <v>1</v>
      </c>
      <c r="K126" s="87">
        <v>1</v>
      </c>
      <c r="L126" s="88">
        <v>1</v>
      </c>
      <c r="M126" s="89">
        <v>1</v>
      </c>
      <c r="N126" s="118"/>
      <c r="S126" s="122"/>
      <c r="T126" s="122"/>
      <c r="U126" s="122"/>
    </row>
    <row r="127" spans="1:21" hidden="1" outlineLevel="1" x14ac:dyDescent="0.25">
      <c r="A127" s="117" t="s">
        <v>1417</v>
      </c>
      <c r="B127" s="105" t="s">
        <v>1357</v>
      </c>
      <c r="C127" s="15" t="s">
        <v>1297</v>
      </c>
      <c r="D127" s="119"/>
      <c r="E127" s="120" t="str">
        <f t="shared" si="15"/>
        <v>Prov_good_C_loan_low_cur</v>
      </c>
      <c r="F127" s="199">
        <v>1</v>
      </c>
      <c r="G127" s="87">
        <v>1</v>
      </c>
      <c r="H127" s="87">
        <v>1</v>
      </c>
      <c r="I127" s="87">
        <v>1</v>
      </c>
      <c r="J127" s="87">
        <v>1</v>
      </c>
      <c r="K127" s="87">
        <v>1</v>
      </c>
      <c r="L127" s="88">
        <v>1</v>
      </c>
      <c r="M127" s="89">
        <v>1</v>
      </c>
      <c r="N127" s="118"/>
      <c r="S127" s="122"/>
      <c r="T127" s="122"/>
      <c r="U127" s="122"/>
    </row>
    <row r="128" spans="1:21" hidden="1" outlineLevel="1" x14ac:dyDescent="0.25">
      <c r="A128" s="117" t="s">
        <v>1418</v>
      </c>
      <c r="B128" s="105" t="s">
        <v>1357</v>
      </c>
      <c r="C128" s="15" t="s">
        <v>1297</v>
      </c>
      <c r="D128" s="119"/>
      <c r="E128" s="120" t="str">
        <f t="shared" si="15"/>
        <v>Prov_NPL_C_loan_low_cur</v>
      </c>
      <c r="F128" s="199">
        <v>1</v>
      </c>
      <c r="G128" s="87">
        <v>1</v>
      </c>
      <c r="H128" s="87">
        <v>1</v>
      </c>
      <c r="I128" s="87">
        <v>1</v>
      </c>
      <c r="J128" s="87">
        <v>1</v>
      </c>
      <c r="K128" s="87">
        <v>1</v>
      </c>
      <c r="L128" s="88">
        <v>1</v>
      </c>
      <c r="M128" s="89">
        <v>1</v>
      </c>
      <c r="N128" s="118"/>
      <c r="S128" s="122"/>
      <c r="T128" s="122"/>
      <c r="U128" s="122"/>
    </row>
    <row r="129" spans="1:21" hidden="1" outlineLevel="1" x14ac:dyDescent="0.25">
      <c r="A129" s="117" t="s">
        <v>1419</v>
      </c>
      <c r="B129" s="105" t="s">
        <v>1357</v>
      </c>
      <c r="C129" s="15" t="s">
        <v>1297</v>
      </c>
      <c r="D129" s="119"/>
      <c r="E129" s="120" t="str">
        <f t="shared" si="15"/>
        <v>LTV_C_loan_low_cur</v>
      </c>
      <c r="F129" s="134">
        <v>1</v>
      </c>
      <c r="G129" s="87">
        <v>1</v>
      </c>
      <c r="H129" s="87">
        <v>1</v>
      </c>
      <c r="I129" s="87">
        <v>1</v>
      </c>
      <c r="J129" s="87">
        <v>1</v>
      </c>
      <c r="K129" s="87">
        <v>1</v>
      </c>
      <c r="L129" s="88">
        <v>1</v>
      </c>
      <c r="M129" s="89">
        <v>1</v>
      </c>
      <c r="N129" s="118"/>
      <c r="S129" s="122"/>
      <c r="T129" s="122"/>
      <c r="U129" s="122"/>
    </row>
    <row r="130" spans="1:21" hidden="1" outlineLevel="1" x14ac:dyDescent="0.25">
      <c r="A130" s="117" t="s">
        <v>1420</v>
      </c>
      <c r="B130" s="105" t="s">
        <v>1296</v>
      </c>
      <c r="C130" s="15" t="s">
        <v>1297</v>
      </c>
      <c r="D130" s="119"/>
      <c r="E130" s="120" t="str">
        <f t="shared" si="15"/>
        <v>Off_to_Bal_C_loan_low_cur</v>
      </c>
      <c r="F130" s="121">
        <v>1</v>
      </c>
      <c r="G130" s="87">
        <v>1</v>
      </c>
      <c r="H130" s="87">
        <v>1</v>
      </c>
      <c r="I130" s="87">
        <v>1</v>
      </c>
      <c r="J130" s="87">
        <v>1</v>
      </c>
      <c r="K130" s="87">
        <v>1</v>
      </c>
      <c r="L130" s="88">
        <v>1</v>
      </c>
      <c r="M130" s="89">
        <v>1</v>
      </c>
      <c r="N130" s="118"/>
      <c r="S130" s="122"/>
      <c r="T130" s="122"/>
      <c r="U130" s="122"/>
    </row>
    <row r="131" spans="1:21" outlineLevel="1" x14ac:dyDescent="0.25">
      <c r="A131" s="117" t="s">
        <v>1421</v>
      </c>
      <c r="B131" s="105" t="s">
        <v>1357</v>
      </c>
      <c r="C131" s="15" t="s">
        <v>1297</v>
      </c>
      <c r="D131" s="119"/>
      <c r="E131" s="120" t="str">
        <f t="shared" si="15"/>
        <v>New_loans_C_loan_low_cur</v>
      </c>
      <c r="F131" s="199">
        <v>1</v>
      </c>
      <c r="G131" s="87">
        <v>1</v>
      </c>
      <c r="H131" s="87">
        <v>1</v>
      </c>
      <c r="I131" s="87">
        <v>1</v>
      </c>
      <c r="J131" s="87">
        <v>1</v>
      </c>
      <c r="K131" s="87">
        <v>1</v>
      </c>
      <c r="L131" s="88">
        <v>1</v>
      </c>
      <c r="M131" s="89">
        <v>1</v>
      </c>
      <c r="N131" s="118"/>
      <c r="S131" s="122"/>
      <c r="T131" s="122"/>
      <c r="U131" s="122"/>
    </row>
    <row r="132" spans="1:21" hidden="1" outlineLevel="1" x14ac:dyDescent="0.25">
      <c r="A132" s="117" t="s">
        <v>1422</v>
      </c>
      <c r="B132" s="105" t="s">
        <v>1357</v>
      </c>
      <c r="C132" s="15" t="s">
        <v>1297</v>
      </c>
      <c r="D132" s="119"/>
      <c r="E132" s="120" t="str">
        <f>$A132</f>
        <v>Prererate_C_loan_low_cur</v>
      </c>
      <c r="F132" s="121">
        <v>0.3</v>
      </c>
      <c r="G132" s="87">
        <v>1</v>
      </c>
      <c r="H132" s="87">
        <v>1</v>
      </c>
      <c r="I132" s="87">
        <v>1</v>
      </c>
      <c r="J132" s="87">
        <v>1</v>
      </c>
      <c r="K132" s="87">
        <v>1</v>
      </c>
      <c r="L132" s="88">
        <v>1</v>
      </c>
      <c r="M132" s="89">
        <v>1</v>
      </c>
      <c r="N132" s="118"/>
      <c r="S132" s="122"/>
      <c r="T132" s="122"/>
      <c r="U132" s="122"/>
    </row>
    <row r="133" spans="1:21" hidden="1" outlineLevel="1" x14ac:dyDescent="0.25">
      <c r="A133" s="117" t="s">
        <v>1423</v>
      </c>
      <c r="B133" s="105" t="s">
        <v>1357</v>
      </c>
      <c r="C133" s="15" t="s">
        <v>1297</v>
      </c>
      <c r="D133" s="119"/>
      <c r="E133" s="120" t="str">
        <f t="shared" si="15"/>
        <v>Repayment_C_loan_low_cur</v>
      </c>
      <c r="F133" s="199">
        <v>1</v>
      </c>
      <c r="G133" s="87">
        <v>1</v>
      </c>
      <c r="H133" s="87">
        <v>1</v>
      </c>
      <c r="I133" s="87">
        <v>1</v>
      </c>
      <c r="J133" s="87">
        <v>1</v>
      </c>
      <c r="K133" s="87">
        <v>1</v>
      </c>
      <c r="L133" s="88">
        <v>1</v>
      </c>
      <c r="M133" s="89">
        <v>1</v>
      </c>
      <c r="N133" s="118"/>
      <c r="S133" s="122"/>
      <c r="T133" s="122"/>
      <c r="U133" s="122"/>
    </row>
    <row r="134" spans="1:21" hidden="1" outlineLevel="1" x14ac:dyDescent="0.25">
      <c r="A134" s="117" t="s">
        <v>1424</v>
      </c>
      <c r="B134" s="105" t="s">
        <v>1321</v>
      </c>
      <c r="C134" s="15" t="s">
        <v>1297</v>
      </c>
      <c r="D134" s="119" t="s">
        <v>1404</v>
      </c>
      <c r="E134" s="120" t="str">
        <f t="shared" si="15"/>
        <v>PD_good_C_loan_large_rub</v>
      </c>
      <c r="F134" s="199">
        <v>1</v>
      </c>
      <c r="G134" s="87">
        <v>1</v>
      </c>
      <c r="H134" s="87">
        <v>1</v>
      </c>
      <c r="I134" s="87">
        <v>1</v>
      </c>
      <c r="J134" s="87">
        <v>1</v>
      </c>
      <c r="K134" s="87">
        <v>1</v>
      </c>
      <c r="L134" s="88">
        <v>1</v>
      </c>
      <c r="M134" s="89">
        <v>1</v>
      </c>
      <c r="N134" s="118"/>
      <c r="O134" s="70" t="s">
        <v>1425</v>
      </c>
      <c r="S134" s="122"/>
      <c r="T134" s="122"/>
      <c r="U134" s="122"/>
    </row>
    <row r="135" spans="1:21" hidden="1" outlineLevel="1" x14ac:dyDescent="0.25">
      <c r="A135" s="117" t="s">
        <v>1426</v>
      </c>
      <c r="B135" s="105" t="s">
        <v>1333</v>
      </c>
      <c r="C135" s="15" t="s">
        <v>1297</v>
      </c>
      <c r="D135" s="119"/>
      <c r="E135" s="120" t="str">
        <f t="shared" si="15"/>
        <v>PD_good_off_C_loan_large_rub</v>
      </c>
      <c r="F135" s="199">
        <v>1</v>
      </c>
      <c r="G135" s="87">
        <v>1</v>
      </c>
      <c r="H135" s="87">
        <v>1</v>
      </c>
      <c r="I135" s="87">
        <v>1</v>
      </c>
      <c r="J135" s="87">
        <v>1</v>
      </c>
      <c r="K135" s="87">
        <v>1</v>
      </c>
      <c r="L135" s="88">
        <v>1</v>
      </c>
      <c r="M135" s="89">
        <v>1</v>
      </c>
      <c r="N135" s="118"/>
      <c r="S135" s="122"/>
      <c r="T135" s="122"/>
      <c r="U135" s="122"/>
    </row>
    <row r="136" spans="1:21" hidden="1" outlineLevel="1" x14ac:dyDescent="0.25">
      <c r="A136" s="117" t="s">
        <v>1427</v>
      </c>
      <c r="B136" s="105" t="s">
        <v>1321</v>
      </c>
      <c r="C136" s="15" t="s">
        <v>1297</v>
      </c>
      <c r="D136" s="119" t="s">
        <v>1404</v>
      </c>
      <c r="E136" s="120" t="str">
        <f t="shared" si="15"/>
        <v>Prov_good_C_loan_large_rub</v>
      </c>
      <c r="F136" s="199">
        <v>1</v>
      </c>
      <c r="G136" s="87">
        <v>1</v>
      </c>
      <c r="H136" s="87">
        <v>1</v>
      </c>
      <c r="I136" s="87">
        <v>1</v>
      </c>
      <c r="J136" s="87">
        <v>1</v>
      </c>
      <c r="K136" s="87">
        <v>1</v>
      </c>
      <c r="L136" s="88">
        <v>1</v>
      </c>
      <c r="M136" s="89">
        <v>1</v>
      </c>
      <c r="N136" s="118"/>
      <c r="S136" s="122"/>
      <c r="T136" s="122"/>
      <c r="U136" s="122"/>
    </row>
    <row r="137" spans="1:21" hidden="1" outlineLevel="1" x14ac:dyDescent="0.25">
      <c r="A137" s="117" t="s">
        <v>1428</v>
      </c>
      <c r="B137" s="105" t="s">
        <v>1321</v>
      </c>
      <c r="C137" s="15" t="s">
        <v>1297</v>
      </c>
      <c r="D137" s="119" t="s">
        <v>1404</v>
      </c>
      <c r="E137" s="120" t="str">
        <f t="shared" si="15"/>
        <v>Prov_NPL_C_loan_large_rub</v>
      </c>
      <c r="F137" s="199">
        <v>1</v>
      </c>
      <c r="G137" s="87">
        <v>1</v>
      </c>
      <c r="H137" s="87">
        <v>1</v>
      </c>
      <c r="I137" s="87">
        <v>1</v>
      </c>
      <c r="J137" s="87">
        <v>1</v>
      </c>
      <c r="K137" s="87">
        <v>1</v>
      </c>
      <c r="L137" s="88">
        <v>1</v>
      </c>
      <c r="M137" s="89">
        <v>1</v>
      </c>
      <c r="N137" s="118"/>
      <c r="S137" s="122"/>
      <c r="T137" s="122"/>
      <c r="U137" s="122"/>
    </row>
    <row r="138" spans="1:21" hidden="1" outlineLevel="1" x14ac:dyDescent="0.25">
      <c r="A138" s="117" t="s">
        <v>1429</v>
      </c>
      <c r="B138" s="105" t="s">
        <v>1321</v>
      </c>
      <c r="C138" s="15" t="s">
        <v>1297</v>
      </c>
      <c r="D138" s="119"/>
      <c r="E138" s="120" t="str">
        <f t="shared" si="15"/>
        <v>LTV_C_loan_large_rub</v>
      </c>
      <c r="F138" s="134">
        <v>1</v>
      </c>
      <c r="G138" s="87">
        <v>1</v>
      </c>
      <c r="H138" s="87">
        <v>1</v>
      </c>
      <c r="I138" s="87">
        <v>1</v>
      </c>
      <c r="J138" s="87">
        <v>1</v>
      </c>
      <c r="K138" s="87">
        <v>1</v>
      </c>
      <c r="L138" s="88">
        <v>1</v>
      </c>
      <c r="M138" s="89">
        <v>1</v>
      </c>
      <c r="N138" s="118"/>
      <c r="S138" s="122"/>
      <c r="T138" s="122"/>
      <c r="U138" s="122"/>
    </row>
    <row r="139" spans="1:21" hidden="1" outlineLevel="1" x14ac:dyDescent="0.25">
      <c r="A139" s="117" t="s">
        <v>1430</v>
      </c>
      <c r="B139" s="105" t="s">
        <v>1296</v>
      </c>
      <c r="C139" s="15" t="s">
        <v>1297</v>
      </c>
      <c r="D139" s="119"/>
      <c r="E139" s="120" t="str">
        <f t="shared" si="15"/>
        <v>Off_to_Bal_C_loan_large_rub</v>
      </c>
      <c r="F139" s="121">
        <v>1</v>
      </c>
      <c r="G139" s="87">
        <v>1</v>
      </c>
      <c r="H139" s="87">
        <v>1</v>
      </c>
      <c r="I139" s="87">
        <v>1</v>
      </c>
      <c r="J139" s="87">
        <v>1</v>
      </c>
      <c r="K139" s="87">
        <v>1</v>
      </c>
      <c r="L139" s="88">
        <v>1</v>
      </c>
      <c r="M139" s="89">
        <v>1</v>
      </c>
      <c r="N139" s="118"/>
      <c r="S139" s="122"/>
      <c r="T139" s="122"/>
      <c r="U139" s="122"/>
    </row>
    <row r="140" spans="1:21" outlineLevel="1" x14ac:dyDescent="0.25">
      <c r="A140" s="117" t="s">
        <v>1431</v>
      </c>
      <c r="B140" s="105" t="s">
        <v>1331</v>
      </c>
      <c r="C140" s="15" t="s">
        <v>1297</v>
      </c>
      <c r="D140" s="119" t="s">
        <v>1404</v>
      </c>
      <c r="E140" s="120" t="str">
        <f t="shared" si="15"/>
        <v>New_loans_C_loan_large_rub</v>
      </c>
      <c r="F140" s="199">
        <v>1</v>
      </c>
      <c r="G140" s="87">
        <v>1</v>
      </c>
      <c r="H140" s="87">
        <v>1</v>
      </c>
      <c r="I140" s="87">
        <v>1</v>
      </c>
      <c r="J140" s="87">
        <v>1</v>
      </c>
      <c r="K140" s="87">
        <v>1</v>
      </c>
      <c r="L140" s="88">
        <v>1</v>
      </c>
      <c r="M140" s="89">
        <v>1</v>
      </c>
      <c r="N140" s="118"/>
      <c r="S140" s="122"/>
      <c r="T140" s="122"/>
      <c r="U140" s="122"/>
    </row>
    <row r="141" spans="1:21" hidden="1" outlineLevel="1" x14ac:dyDescent="0.25">
      <c r="A141" s="117" t="s">
        <v>1432</v>
      </c>
      <c r="B141" s="105" t="s">
        <v>1357</v>
      </c>
      <c r="C141" s="15" t="s">
        <v>1297</v>
      </c>
      <c r="D141" s="119"/>
      <c r="E141" s="120" t="str">
        <f t="shared" si="15"/>
        <v>Repayment_C_loan_large_rub</v>
      </c>
      <c r="F141" s="199">
        <v>1</v>
      </c>
      <c r="G141" s="87">
        <v>1</v>
      </c>
      <c r="H141" s="87">
        <v>1</v>
      </c>
      <c r="I141" s="87">
        <v>1</v>
      </c>
      <c r="J141" s="87">
        <v>1</v>
      </c>
      <c r="K141" s="87">
        <v>1</v>
      </c>
      <c r="L141" s="88">
        <v>1</v>
      </c>
      <c r="M141" s="89">
        <v>1</v>
      </c>
      <c r="N141" s="118" t="s">
        <v>1412</v>
      </c>
      <c r="S141" s="122"/>
      <c r="T141" s="122"/>
      <c r="U141" s="122"/>
    </row>
    <row r="142" spans="1:21" hidden="1" outlineLevel="1" x14ac:dyDescent="0.25">
      <c r="A142" s="117" t="s">
        <v>1433</v>
      </c>
      <c r="B142" s="105" t="s">
        <v>1357</v>
      </c>
      <c r="C142" s="15" t="s">
        <v>1297</v>
      </c>
      <c r="D142" s="119"/>
      <c r="E142" s="120" t="str">
        <f t="shared" si="15"/>
        <v>Prererate_C_loan_large_rub</v>
      </c>
      <c r="F142" s="121">
        <v>0.3</v>
      </c>
      <c r="G142" s="87">
        <v>1</v>
      </c>
      <c r="H142" s="87">
        <v>1</v>
      </c>
      <c r="I142" s="87">
        <v>1</v>
      </c>
      <c r="J142" s="87">
        <v>1</v>
      </c>
      <c r="K142" s="87">
        <v>1</v>
      </c>
      <c r="L142" s="88">
        <v>1</v>
      </c>
      <c r="M142" s="89">
        <v>1</v>
      </c>
      <c r="N142" s="118" t="s">
        <v>1414</v>
      </c>
      <c r="S142" s="122"/>
      <c r="T142" s="122"/>
      <c r="U142" s="122"/>
    </row>
    <row r="143" spans="1:21" hidden="1" outlineLevel="1" x14ac:dyDescent="0.25">
      <c r="A143" s="117" t="s">
        <v>1434</v>
      </c>
      <c r="B143" s="105" t="s">
        <v>1357</v>
      </c>
      <c r="C143" s="15" t="s">
        <v>1297</v>
      </c>
      <c r="D143" s="119"/>
      <c r="E143" s="120" t="str">
        <f t="shared" si="15"/>
        <v>PD_good_C_loan_large_cur</v>
      </c>
      <c r="F143" s="199">
        <v>1</v>
      </c>
      <c r="G143" s="87">
        <v>1</v>
      </c>
      <c r="H143" s="87">
        <v>1</v>
      </c>
      <c r="I143" s="87">
        <v>1</v>
      </c>
      <c r="J143" s="87">
        <v>1</v>
      </c>
      <c r="K143" s="87">
        <v>1</v>
      </c>
      <c r="L143" s="88">
        <v>1</v>
      </c>
      <c r="M143" s="89">
        <v>1</v>
      </c>
      <c r="N143" s="118"/>
      <c r="S143" s="122"/>
      <c r="T143" s="122"/>
      <c r="U143" s="122"/>
    </row>
    <row r="144" spans="1:21" hidden="1" outlineLevel="1" x14ac:dyDescent="0.25">
      <c r="A144" s="117" t="s">
        <v>1435</v>
      </c>
      <c r="B144" s="105" t="s">
        <v>1333</v>
      </c>
      <c r="C144" s="15" t="s">
        <v>1297</v>
      </c>
      <c r="D144" s="119"/>
      <c r="E144" s="120" t="str">
        <f t="shared" si="15"/>
        <v>PD_good_off_C_loan_large_cur</v>
      </c>
      <c r="F144" s="199">
        <v>1</v>
      </c>
      <c r="G144" s="87">
        <v>1</v>
      </c>
      <c r="H144" s="87">
        <v>1</v>
      </c>
      <c r="I144" s="87">
        <v>1</v>
      </c>
      <c r="J144" s="87">
        <v>1</v>
      </c>
      <c r="K144" s="87">
        <v>1</v>
      </c>
      <c r="L144" s="88">
        <v>1</v>
      </c>
      <c r="M144" s="89">
        <v>1</v>
      </c>
      <c r="N144" s="118"/>
      <c r="S144" s="122"/>
      <c r="T144" s="122"/>
      <c r="U144" s="122"/>
    </row>
    <row r="145" spans="1:21" hidden="1" outlineLevel="1" x14ac:dyDescent="0.25">
      <c r="A145" s="117" t="s">
        <v>1436</v>
      </c>
      <c r="B145" s="105" t="s">
        <v>1357</v>
      </c>
      <c r="C145" s="15" t="s">
        <v>1297</v>
      </c>
      <c r="D145" s="119"/>
      <c r="E145" s="120" t="str">
        <f t="shared" si="15"/>
        <v>Prov_good_C_loan_large_cur</v>
      </c>
      <c r="F145" s="199">
        <v>1</v>
      </c>
      <c r="G145" s="87">
        <v>1</v>
      </c>
      <c r="H145" s="87">
        <v>1</v>
      </c>
      <c r="I145" s="87">
        <v>1</v>
      </c>
      <c r="J145" s="87">
        <v>1</v>
      </c>
      <c r="K145" s="87">
        <v>1</v>
      </c>
      <c r="L145" s="88">
        <v>1</v>
      </c>
      <c r="M145" s="89">
        <v>1</v>
      </c>
      <c r="N145" s="118"/>
      <c r="S145" s="122"/>
      <c r="T145" s="122"/>
      <c r="U145" s="122"/>
    </row>
    <row r="146" spans="1:21" hidden="1" outlineLevel="1" x14ac:dyDescent="0.25">
      <c r="A146" s="117" t="s">
        <v>1437</v>
      </c>
      <c r="B146" s="105" t="s">
        <v>1357</v>
      </c>
      <c r="C146" s="15" t="s">
        <v>1297</v>
      </c>
      <c r="D146" s="119"/>
      <c r="E146" s="120" t="str">
        <f t="shared" si="15"/>
        <v>Prov_NPL_C_loan_large_cur</v>
      </c>
      <c r="F146" s="199">
        <v>1</v>
      </c>
      <c r="G146" s="87">
        <v>1</v>
      </c>
      <c r="H146" s="87">
        <v>1</v>
      </c>
      <c r="I146" s="87">
        <v>1</v>
      </c>
      <c r="J146" s="87">
        <v>1</v>
      </c>
      <c r="K146" s="87">
        <v>1</v>
      </c>
      <c r="L146" s="88">
        <v>1</v>
      </c>
      <c r="M146" s="89">
        <v>1</v>
      </c>
      <c r="N146" s="118"/>
      <c r="S146" s="122"/>
      <c r="T146" s="122"/>
      <c r="U146" s="122"/>
    </row>
    <row r="147" spans="1:21" hidden="1" outlineLevel="1" x14ac:dyDescent="0.25">
      <c r="A147" s="117" t="s">
        <v>1438</v>
      </c>
      <c r="B147" s="105" t="s">
        <v>1357</v>
      </c>
      <c r="C147" s="15" t="s">
        <v>1297</v>
      </c>
      <c r="D147" s="119"/>
      <c r="E147" s="120" t="str">
        <f t="shared" si="15"/>
        <v>LTV_C_loan_large_cur</v>
      </c>
      <c r="F147" s="134">
        <v>1</v>
      </c>
      <c r="G147" s="87">
        <v>1</v>
      </c>
      <c r="H147" s="87">
        <v>1</v>
      </c>
      <c r="I147" s="87">
        <v>1</v>
      </c>
      <c r="J147" s="87">
        <v>1</v>
      </c>
      <c r="K147" s="87">
        <v>1</v>
      </c>
      <c r="L147" s="88">
        <v>1</v>
      </c>
      <c r="M147" s="89">
        <v>1</v>
      </c>
      <c r="N147" s="118"/>
      <c r="S147" s="122"/>
      <c r="T147" s="122"/>
      <c r="U147" s="122"/>
    </row>
    <row r="148" spans="1:21" hidden="1" outlineLevel="1" x14ac:dyDescent="0.25">
      <c r="A148" s="117" t="s">
        <v>1439</v>
      </c>
      <c r="B148" s="105" t="s">
        <v>1296</v>
      </c>
      <c r="C148" s="15" t="s">
        <v>1297</v>
      </c>
      <c r="D148" s="119"/>
      <c r="E148" s="120" t="str">
        <f t="shared" si="15"/>
        <v>Off_to_Bal_C_loan_large_cur</v>
      </c>
      <c r="F148" s="121">
        <v>1</v>
      </c>
      <c r="G148" s="87">
        <v>1</v>
      </c>
      <c r="H148" s="87">
        <v>1</v>
      </c>
      <c r="I148" s="87">
        <v>1</v>
      </c>
      <c r="J148" s="87">
        <v>1</v>
      </c>
      <c r="K148" s="87">
        <v>1</v>
      </c>
      <c r="L148" s="88">
        <v>1</v>
      </c>
      <c r="M148" s="89">
        <v>1</v>
      </c>
      <c r="N148" s="118"/>
      <c r="S148" s="122"/>
      <c r="T148" s="122"/>
      <c r="U148" s="122"/>
    </row>
    <row r="149" spans="1:21" outlineLevel="1" x14ac:dyDescent="0.25">
      <c r="A149" s="117" t="s">
        <v>1440</v>
      </c>
      <c r="B149" s="105" t="s">
        <v>1357</v>
      </c>
      <c r="C149" s="15" t="s">
        <v>1297</v>
      </c>
      <c r="D149" s="119"/>
      <c r="E149" s="120" t="str">
        <f t="shared" si="15"/>
        <v>New_loans_C_loan_large_cur</v>
      </c>
      <c r="F149" s="199">
        <v>1</v>
      </c>
      <c r="G149" s="87">
        <v>1</v>
      </c>
      <c r="H149" s="87">
        <v>1</v>
      </c>
      <c r="I149" s="87">
        <v>1</v>
      </c>
      <c r="J149" s="87">
        <v>1</v>
      </c>
      <c r="K149" s="87">
        <v>1</v>
      </c>
      <c r="L149" s="88">
        <v>1</v>
      </c>
      <c r="M149" s="89">
        <v>1</v>
      </c>
      <c r="N149" s="118"/>
      <c r="S149" s="122"/>
      <c r="T149" s="122"/>
      <c r="U149" s="122"/>
    </row>
    <row r="150" spans="1:21" hidden="1" outlineLevel="1" x14ac:dyDescent="0.25">
      <c r="A150" s="117" t="s">
        <v>1441</v>
      </c>
      <c r="B150" s="105" t="s">
        <v>1357</v>
      </c>
      <c r="C150" s="15" t="s">
        <v>1297</v>
      </c>
      <c r="D150" s="119"/>
      <c r="E150" s="120" t="str">
        <f t="shared" si="15"/>
        <v>Prererate_C_loan_large_cur</v>
      </c>
      <c r="F150" s="121">
        <v>0.3</v>
      </c>
      <c r="G150" s="87">
        <v>1</v>
      </c>
      <c r="H150" s="87">
        <v>1</v>
      </c>
      <c r="I150" s="87">
        <v>1</v>
      </c>
      <c r="J150" s="87">
        <v>1</v>
      </c>
      <c r="K150" s="87">
        <v>1</v>
      </c>
      <c r="L150" s="88">
        <v>1</v>
      </c>
      <c r="M150" s="89">
        <v>1</v>
      </c>
      <c r="N150" s="118"/>
      <c r="S150" s="122"/>
      <c r="T150" s="122"/>
      <c r="U150" s="122"/>
    </row>
    <row r="151" spans="1:21" hidden="1" outlineLevel="1" x14ac:dyDescent="0.25">
      <c r="A151" s="117" t="s">
        <v>1442</v>
      </c>
      <c r="B151" s="105" t="s">
        <v>1357</v>
      </c>
      <c r="C151" s="15" t="s">
        <v>1297</v>
      </c>
      <c r="D151" s="119"/>
      <c r="E151" s="120" t="str">
        <f t="shared" si="15"/>
        <v>Repayment_C_loan_large_cur</v>
      </c>
      <c r="F151" s="199">
        <v>1</v>
      </c>
      <c r="G151" s="87">
        <v>1</v>
      </c>
      <c r="H151" s="87">
        <v>1</v>
      </c>
      <c r="I151" s="87">
        <v>1</v>
      </c>
      <c r="J151" s="87">
        <v>1</v>
      </c>
      <c r="K151" s="87">
        <v>1</v>
      </c>
      <c r="L151" s="88">
        <v>1</v>
      </c>
      <c r="M151" s="89">
        <v>1</v>
      </c>
      <c r="N151" s="118"/>
      <c r="S151" s="122"/>
      <c r="T151" s="122"/>
      <c r="U151" s="122"/>
    </row>
    <row r="152" spans="1:21" hidden="1" outlineLevel="1" x14ac:dyDescent="0.25">
      <c r="A152" s="117" t="s">
        <v>1443</v>
      </c>
      <c r="B152" s="105" t="s">
        <v>1321</v>
      </c>
      <c r="C152" s="15" t="s">
        <v>1297</v>
      </c>
      <c r="D152" s="119" t="s">
        <v>1404</v>
      </c>
      <c r="E152" s="120" t="str">
        <f t="shared" si="15"/>
        <v>PD_good_C_loan_mid_rub</v>
      </c>
      <c r="F152" s="199">
        <v>1</v>
      </c>
      <c r="G152" s="87">
        <v>1</v>
      </c>
      <c r="H152" s="87">
        <v>1</v>
      </c>
      <c r="I152" s="87">
        <v>1</v>
      </c>
      <c r="J152" s="87">
        <v>1</v>
      </c>
      <c r="K152" s="87">
        <v>1</v>
      </c>
      <c r="L152" s="88">
        <v>1</v>
      </c>
      <c r="M152" s="89">
        <v>1</v>
      </c>
      <c r="N152" s="118"/>
      <c r="O152" s="70" t="s">
        <v>1425</v>
      </c>
      <c r="S152" s="122"/>
      <c r="T152" s="122"/>
      <c r="U152" s="122"/>
    </row>
    <row r="153" spans="1:21" hidden="1" outlineLevel="1" x14ac:dyDescent="0.25">
      <c r="A153" s="117" t="s">
        <v>1444</v>
      </c>
      <c r="B153" s="105" t="s">
        <v>1333</v>
      </c>
      <c r="C153" s="15" t="s">
        <v>1297</v>
      </c>
      <c r="D153" s="119"/>
      <c r="E153" s="120" t="str">
        <f t="shared" si="15"/>
        <v>PD_good_off_C_loan_mid_rub</v>
      </c>
      <c r="F153" s="199">
        <v>1</v>
      </c>
      <c r="G153" s="87">
        <v>1</v>
      </c>
      <c r="H153" s="87">
        <v>1</v>
      </c>
      <c r="I153" s="87">
        <v>1</v>
      </c>
      <c r="J153" s="87">
        <v>1</v>
      </c>
      <c r="K153" s="87">
        <v>1</v>
      </c>
      <c r="L153" s="88">
        <v>1</v>
      </c>
      <c r="M153" s="89">
        <v>1</v>
      </c>
      <c r="N153" s="118"/>
      <c r="S153" s="122"/>
      <c r="T153" s="122"/>
      <c r="U153" s="122"/>
    </row>
    <row r="154" spans="1:21" hidden="1" outlineLevel="1" x14ac:dyDescent="0.25">
      <c r="A154" s="117" t="s">
        <v>1445</v>
      </c>
      <c r="B154" s="105" t="s">
        <v>1321</v>
      </c>
      <c r="C154" s="15" t="s">
        <v>1297</v>
      </c>
      <c r="D154" s="119" t="s">
        <v>1404</v>
      </c>
      <c r="E154" s="120" t="str">
        <f t="shared" si="15"/>
        <v>Prov_good_C_loan_mid_rub</v>
      </c>
      <c r="F154" s="199">
        <v>1</v>
      </c>
      <c r="G154" s="87">
        <v>1</v>
      </c>
      <c r="H154" s="87">
        <v>1</v>
      </c>
      <c r="I154" s="87">
        <v>1</v>
      </c>
      <c r="J154" s="87">
        <v>1</v>
      </c>
      <c r="K154" s="87">
        <v>1</v>
      </c>
      <c r="L154" s="88">
        <v>1</v>
      </c>
      <c r="M154" s="89">
        <v>1</v>
      </c>
      <c r="N154" s="118"/>
      <c r="S154" s="122"/>
      <c r="T154" s="122"/>
      <c r="U154" s="122"/>
    </row>
    <row r="155" spans="1:21" hidden="1" outlineLevel="1" x14ac:dyDescent="0.25">
      <c r="A155" s="117" t="s">
        <v>1446</v>
      </c>
      <c r="B155" s="105" t="s">
        <v>1321</v>
      </c>
      <c r="C155" s="15" t="s">
        <v>1297</v>
      </c>
      <c r="D155" s="119" t="s">
        <v>1404</v>
      </c>
      <c r="E155" s="120" t="str">
        <f t="shared" si="15"/>
        <v>Prov_NPL_C_loan_mid_rub</v>
      </c>
      <c r="F155" s="199">
        <v>1</v>
      </c>
      <c r="G155" s="87">
        <v>1</v>
      </c>
      <c r="H155" s="87">
        <v>1</v>
      </c>
      <c r="I155" s="87">
        <v>1</v>
      </c>
      <c r="J155" s="87">
        <v>1</v>
      </c>
      <c r="K155" s="87">
        <v>1</v>
      </c>
      <c r="L155" s="88">
        <v>1</v>
      </c>
      <c r="M155" s="89">
        <v>1</v>
      </c>
      <c r="N155" s="118"/>
      <c r="S155" s="122"/>
      <c r="T155" s="122"/>
      <c r="U155" s="122"/>
    </row>
    <row r="156" spans="1:21" hidden="1" outlineLevel="1" x14ac:dyDescent="0.25">
      <c r="A156" s="117" t="s">
        <v>1447</v>
      </c>
      <c r="B156" s="105" t="s">
        <v>1321</v>
      </c>
      <c r="C156" s="15" t="s">
        <v>1297</v>
      </c>
      <c r="D156" s="119"/>
      <c r="E156" s="120" t="str">
        <f t="shared" si="15"/>
        <v>LTV_C_loan_mid_rub</v>
      </c>
      <c r="F156" s="134">
        <v>1</v>
      </c>
      <c r="G156" s="87">
        <v>1</v>
      </c>
      <c r="H156" s="87">
        <v>1</v>
      </c>
      <c r="I156" s="87">
        <v>1</v>
      </c>
      <c r="J156" s="87">
        <v>1</v>
      </c>
      <c r="K156" s="87">
        <v>1</v>
      </c>
      <c r="L156" s="88">
        <v>1</v>
      </c>
      <c r="M156" s="89">
        <v>1</v>
      </c>
      <c r="N156" s="118"/>
      <c r="S156" s="122"/>
      <c r="T156" s="122"/>
      <c r="U156" s="122"/>
    </row>
    <row r="157" spans="1:21" hidden="1" outlineLevel="1" x14ac:dyDescent="0.25">
      <c r="A157" s="117" t="s">
        <v>1448</v>
      </c>
      <c r="B157" s="105" t="s">
        <v>1296</v>
      </c>
      <c r="C157" s="15" t="s">
        <v>1297</v>
      </c>
      <c r="D157" s="119"/>
      <c r="E157" s="120" t="str">
        <f t="shared" si="15"/>
        <v>Off_to_Bal_C_loan_mid_rub</v>
      </c>
      <c r="F157" s="121">
        <v>1</v>
      </c>
      <c r="G157" s="87">
        <v>1</v>
      </c>
      <c r="H157" s="87">
        <v>1</v>
      </c>
      <c r="I157" s="87">
        <v>1</v>
      </c>
      <c r="J157" s="87">
        <v>1</v>
      </c>
      <c r="K157" s="87">
        <v>1</v>
      </c>
      <c r="L157" s="88">
        <v>1</v>
      </c>
      <c r="M157" s="89">
        <v>1</v>
      </c>
      <c r="N157" s="118"/>
      <c r="S157" s="122"/>
      <c r="T157" s="122"/>
      <c r="U157" s="122"/>
    </row>
    <row r="158" spans="1:21" outlineLevel="1" x14ac:dyDescent="0.25">
      <c r="A158" s="117" t="s">
        <v>1449</v>
      </c>
      <c r="B158" s="105" t="s">
        <v>1331</v>
      </c>
      <c r="C158" s="15" t="s">
        <v>1297</v>
      </c>
      <c r="D158" s="119" t="s">
        <v>1404</v>
      </c>
      <c r="E158" s="120" t="str">
        <f t="shared" si="15"/>
        <v>New_loans_C_loan_mid_rub</v>
      </c>
      <c r="F158" s="199">
        <v>1</v>
      </c>
      <c r="G158" s="87">
        <v>1</v>
      </c>
      <c r="H158" s="87">
        <v>1</v>
      </c>
      <c r="I158" s="87">
        <v>1</v>
      </c>
      <c r="J158" s="87">
        <v>1</v>
      </c>
      <c r="K158" s="87">
        <v>1</v>
      </c>
      <c r="L158" s="88">
        <v>1</v>
      </c>
      <c r="M158" s="89">
        <v>1</v>
      </c>
      <c r="N158" s="118"/>
      <c r="S158" s="122"/>
      <c r="T158" s="122"/>
      <c r="U158" s="122"/>
    </row>
    <row r="159" spans="1:21" hidden="1" outlineLevel="1" x14ac:dyDescent="0.25">
      <c r="A159" s="117" t="s">
        <v>1450</v>
      </c>
      <c r="B159" s="105" t="s">
        <v>1357</v>
      </c>
      <c r="C159" s="15" t="s">
        <v>1297</v>
      </c>
      <c r="D159" s="119"/>
      <c r="E159" s="120" t="str">
        <f t="shared" si="15"/>
        <v>Repayment_C_loan_mid_rub</v>
      </c>
      <c r="F159" s="199">
        <v>1</v>
      </c>
      <c r="G159" s="87">
        <v>1</v>
      </c>
      <c r="H159" s="87">
        <v>1</v>
      </c>
      <c r="I159" s="87">
        <v>1</v>
      </c>
      <c r="J159" s="87">
        <v>1</v>
      </c>
      <c r="K159" s="87">
        <v>1</v>
      </c>
      <c r="L159" s="88">
        <v>1</v>
      </c>
      <c r="M159" s="89">
        <v>1</v>
      </c>
      <c r="N159" s="118" t="s">
        <v>1412</v>
      </c>
      <c r="S159" s="122"/>
      <c r="T159" s="122"/>
      <c r="U159" s="122"/>
    </row>
    <row r="160" spans="1:21" hidden="1" outlineLevel="1" x14ac:dyDescent="0.25">
      <c r="A160" s="117" t="s">
        <v>1451</v>
      </c>
      <c r="B160" s="105" t="s">
        <v>1357</v>
      </c>
      <c r="C160" s="15" t="s">
        <v>1297</v>
      </c>
      <c r="D160" s="119"/>
      <c r="E160" s="120" t="str">
        <f t="shared" si="15"/>
        <v>Prererate_C_loan_mid_rub</v>
      </c>
      <c r="F160" s="121">
        <v>0.3</v>
      </c>
      <c r="G160" s="87">
        <v>1</v>
      </c>
      <c r="H160" s="87">
        <v>1</v>
      </c>
      <c r="I160" s="87">
        <v>1</v>
      </c>
      <c r="J160" s="87">
        <v>1</v>
      </c>
      <c r="K160" s="87">
        <v>1</v>
      </c>
      <c r="L160" s="88">
        <v>1</v>
      </c>
      <c r="M160" s="89">
        <v>1</v>
      </c>
      <c r="N160" s="118" t="s">
        <v>1414</v>
      </c>
      <c r="S160" s="122"/>
      <c r="T160" s="122"/>
      <c r="U160" s="122"/>
    </row>
    <row r="161" spans="1:21" hidden="1" outlineLevel="1" x14ac:dyDescent="0.25">
      <c r="A161" s="117" t="s">
        <v>1452</v>
      </c>
      <c r="B161" s="105" t="s">
        <v>1357</v>
      </c>
      <c r="C161" s="15" t="s">
        <v>1297</v>
      </c>
      <c r="D161" s="119"/>
      <c r="E161" s="120" t="str">
        <f t="shared" si="15"/>
        <v>PD_good_C_loan_mid_cur</v>
      </c>
      <c r="F161" s="199">
        <v>1</v>
      </c>
      <c r="G161" s="87">
        <v>1</v>
      </c>
      <c r="H161" s="87">
        <v>1</v>
      </c>
      <c r="I161" s="87">
        <v>1</v>
      </c>
      <c r="J161" s="87">
        <v>1</v>
      </c>
      <c r="K161" s="87">
        <v>1</v>
      </c>
      <c r="L161" s="88">
        <v>1</v>
      </c>
      <c r="M161" s="89">
        <v>1</v>
      </c>
      <c r="N161" s="118"/>
      <c r="S161" s="122"/>
      <c r="T161" s="122"/>
      <c r="U161" s="122"/>
    </row>
    <row r="162" spans="1:21" hidden="1" outlineLevel="1" x14ac:dyDescent="0.25">
      <c r="A162" s="117" t="s">
        <v>1453</v>
      </c>
      <c r="B162" s="105" t="s">
        <v>1333</v>
      </c>
      <c r="C162" s="15" t="s">
        <v>1297</v>
      </c>
      <c r="D162" s="119"/>
      <c r="E162" s="120" t="str">
        <f t="shared" si="15"/>
        <v>PD_good_off_C_loan_mid_cur</v>
      </c>
      <c r="F162" s="199">
        <v>1</v>
      </c>
      <c r="G162" s="87">
        <v>1</v>
      </c>
      <c r="H162" s="87">
        <v>1</v>
      </c>
      <c r="I162" s="87">
        <v>1</v>
      </c>
      <c r="J162" s="87">
        <v>1</v>
      </c>
      <c r="K162" s="87">
        <v>1</v>
      </c>
      <c r="L162" s="88">
        <v>1</v>
      </c>
      <c r="M162" s="89">
        <v>1</v>
      </c>
      <c r="N162" s="118"/>
      <c r="S162" s="122"/>
      <c r="T162" s="122"/>
      <c r="U162" s="122"/>
    </row>
    <row r="163" spans="1:21" hidden="1" outlineLevel="1" x14ac:dyDescent="0.25">
      <c r="A163" s="117" t="s">
        <v>1454</v>
      </c>
      <c r="B163" s="105" t="s">
        <v>1357</v>
      </c>
      <c r="C163" s="15" t="s">
        <v>1297</v>
      </c>
      <c r="D163" s="119"/>
      <c r="E163" s="120" t="str">
        <f t="shared" si="15"/>
        <v>Prov_good_C_loan_mid_cur</v>
      </c>
      <c r="F163" s="199">
        <v>1</v>
      </c>
      <c r="G163" s="87">
        <v>1</v>
      </c>
      <c r="H163" s="87">
        <v>1</v>
      </c>
      <c r="I163" s="87">
        <v>1</v>
      </c>
      <c r="J163" s="87">
        <v>1</v>
      </c>
      <c r="K163" s="87">
        <v>1</v>
      </c>
      <c r="L163" s="88">
        <v>1</v>
      </c>
      <c r="M163" s="89">
        <v>1</v>
      </c>
      <c r="N163" s="118"/>
      <c r="S163" s="122"/>
      <c r="T163" s="122"/>
      <c r="U163" s="122"/>
    </row>
    <row r="164" spans="1:21" hidden="1" outlineLevel="1" x14ac:dyDescent="0.25">
      <c r="A164" s="117" t="s">
        <v>1455</v>
      </c>
      <c r="B164" s="105" t="s">
        <v>1357</v>
      </c>
      <c r="C164" s="15" t="s">
        <v>1297</v>
      </c>
      <c r="D164" s="119"/>
      <c r="E164" s="120" t="str">
        <f t="shared" si="15"/>
        <v>Prov_NPL_C_loan_mid_cur</v>
      </c>
      <c r="F164" s="199">
        <v>1</v>
      </c>
      <c r="G164" s="87">
        <v>1</v>
      </c>
      <c r="H164" s="87">
        <v>1</v>
      </c>
      <c r="I164" s="87">
        <v>1</v>
      </c>
      <c r="J164" s="87">
        <v>1</v>
      </c>
      <c r="K164" s="87">
        <v>1</v>
      </c>
      <c r="L164" s="88">
        <v>1</v>
      </c>
      <c r="M164" s="89">
        <v>1</v>
      </c>
      <c r="N164" s="118"/>
      <c r="S164" s="122"/>
      <c r="T164" s="122"/>
      <c r="U164" s="122"/>
    </row>
    <row r="165" spans="1:21" hidden="1" outlineLevel="1" x14ac:dyDescent="0.25">
      <c r="A165" s="117" t="s">
        <v>1456</v>
      </c>
      <c r="B165" s="105" t="s">
        <v>1357</v>
      </c>
      <c r="C165" s="15" t="s">
        <v>1297</v>
      </c>
      <c r="D165" s="119"/>
      <c r="E165" s="120" t="str">
        <f t="shared" si="15"/>
        <v>LTV_C_loan_mid_cur</v>
      </c>
      <c r="F165" s="134">
        <v>1</v>
      </c>
      <c r="G165" s="87">
        <v>1</v>
      </c>
      <c r="H165" s="87">
        <v>1</v>
      </c>
      <c r="I165" s="87">
        <v>1</v>
      </c>
      <c r="J165" s="87">
        <v>1</v>
      </c>
      <c r="K165" s="87">
        <v>1</v>
      </c>
      <c r="L165" s="88">
        <v>1</v>
      </c>
      <c r="M165" s="89">
        <v>1</v>
      </c>
      <c r="N165" s="118"/>
      <c r="S165" s="122"/>
      <c r="T165" s="122"/>
      <c r="U165" s="122"/>
    </row>
    <row r="166" spans="1:21" hidden="1" outlineLevel="1" x14ac:dyDescent="0.25">
      <c r="A166" s="117" t="s">
        <v>1457</v>
      </c>
      <c r="B166" s="105" t="s">
        <v>1296</v>
      </c>
      <c r="C166" s="15" t="s">
        <v>1297</v>
      </c>
      <c r="D166" s="119"/>
      <c r="E166" s="120" t="str">
        <f t="shared" si="15"/>
        <v>Off_to_Bal_C_loan_mid_cur</v>
      </c>
      <c r="F166" s="121">
        <v>1</v>
      </c>
      <c r="G166" s="87">
        <v>1</v>
      </c>
      <c r="H166" s="87">
        <v>1</v>
      </c>
      <c r="I166" s="87">
        <v>1</v>
      </c>
      <c r="J166" s="87">
        <v>1</v>
      </c>
      <c r="K166" s="87">
        <v>1</v>
      </c>
      <c r="L166" s="88">
        <v>1</v>
      </c>
      <c r="M166" s="89">
        <v>1</v>
      </c>
      <c r="N166" s="118"/>
      <c r="S166" s="122"/>
      <c r="T166" s="122"/>
      <c r="U166" s="122"/>
    </row>
    <row r="167" spans="1:21" outlineLevel="1" x14ac:dyDescent="0.25">
      <c r="A167" s="117" t="s">
        <v>1458</v>
      </c>
      <c r="B167" s="105" t="s">
        <v>1357</v>
      </c>
      <c r="C167" s="15" t="s">
        <v>1297</v>
      </c>
      <c r="D167" s="119"/>
      <c r="E167" s="120" t="str">
        <f t="shared" si="15"/>
        <v>New_loans_C_loan_mid_cur</v>
      </c>
      <c r="F167" s="199">
        <v>1</v>
      </c>
      <c r="G167" s="87">
        <v>1</v>
      </c>
      <c r="H167" s="87">
        <v>1</v>
      </c>
      <c r="I167" s="87">
        <v>1</v>
      </c>
      <c r="J167" s="87">
        <v>1</v>
      </c>
      <c r="K167" s="87">
        <v>1</v>
      </c>
      <c r="L167" s="88">
        <v>1</v>
      </c>
      <c r="M167" s="89">
        <v>1</v>
      </c>
      <c r="N167" s="118"/>
      <c r="S167" s="122"/>
      <c r="T167" s="122"/>
      <c r="U167" s="122"/>
    </row>
    <row r="168" spans="1:21" hidden="1" outlineLevel="1" x14ac:dyDescent="0.25">
      <c r="A168" s="117" t="s">
        <v>1459</v>
      </c>
      <c r="B168" s="105" t="s">
        <v>1357</v>
      </c>
      <c r="C168" s="15" t="s">
        <v>1297</v>
      </c>
      <c r="D168" s="119"/>
      <c r="E168" s="120" t="str">
        <f t="shared" si="15"/>
        <v>Prererate_C_loan_mid_cur</v>
      </c>
      <c r="F168" s="121">
        <v>0.3</v>
      </c>
      <c r="G168" s="87">
        <v>1</v>
      </c>
      <c r="H168" s="87">
        <v>1</v>
      </c>
      <c r="I168" s="87">
        <v>1</v>
      </c>
      <c r="J168" s="87">
        <v>1</v>
      </c>
      <c r="K168" s="87">
        <v>1</v>
      </c>
      <c r="L168" s="88">
        <v>1</v>
      </c>
      <c r="M168" s="89">
        <v>1</v>
      </c>
      <c r="N168" s="118"/>
      <c r="S168" s="122"/>
      <c r="T168" s="122"/>
      <c r="U168" s="122"/>
    </row>
    <row r="169" spans="1:21" hidden="1" outlineLevel="1" x14ac:dyDescent="0.25">
      <c r="A169" s="117" t="s">
        <v>1460</v>
      </c>
      <c r="B169" s="105" t="s">
        <v>1357</v>
      </c>
      <c r="C169" s="15" t="s">
        <v>1297</v>
      </c>
      <c r="D169" s="119"/>
      <c r="E169" s="120" t="str">
        <f t="shared" si="15"/>
        <v>Repayment_C_loan_mid_cur</v>
      </c>
      <c r="F169" s="199">
        <v>1</v>
      </c>
      <c r="G169" s="87">
        <v>1</v>
      </c>
      <c r="H169" s="87">
        <v>1</v>
      </c>
      <c r="I169" s="87">
        <v>1</v>
      </c>
      <c r="J169" s="87">
        <v>1</v>
      </c>
      <c r="K169" s="87">
        <v>1</v>
      </c>
      <c r="L169" s="88">
        <v>1</v>
      </c>
      <c r="M169" s="89">
        <v>1</v>
      </c>
      <c r="N169" s="118"/>
      <c r="S169" s="122"/>
      <c r="T169" s="122"/>
      <c r="U169" s="122"/>
    </row>
    <row r="170" spans="1:21" hidden="1" outlineLevel="1" x14ac:dyDescent="0.25">
      <c r="A170" s="117" t="s">
        <v>1461</v>
      </c>
      <c r="B170" s="105" t="s">
        <v>1321</v>
      </c>
      <c r="C170" s="15" t="s">
        <v>1297</v>
      </c>
      <c r="D170" s="119" t="s">
        <v>1404</v>
      </c>
      <c r="E170" s="120" t="str">
        <f t="shared" si="15"/>
        <v>PD_good_C_loan_micro_rub</v>
      </c>
      <c r="F170" s="199">
        <v>1</v>
      </c>
      <c r="G170" s="87">
        <v>1</v>
      </c>
      <c r="H170" s="87">
        <v>1</v>
      </c>
      <c r="I170" s="87">
        <v>1</v>
      </c>
      <c r="J170" s="87">
        <v>1</v>
      </c>
      <c r="K170" s="87">
        <v>1</v>
      </c>
      <c r="L170" s="88">
        <v>1</v>
      </c>
      <c r="M170" s="89">
        <v>1</v>
      </c>
      <c r="N170" s="118"/>
      <c r="O170" s="70" t="s">
        <v>1425</v>
      </c>
      <c r="S170" s="122"/>
      <c r="T170" s="122"/>
      <c r="U170" s="122"/>
    </row>
    <row r="171" spans="1:21" hidden="1" outlineLevel="1" x14ac:dyDescent="0.25">
      <c r="A171" s="117" t="s">
        <v>1462</v>
      </c>
      <c r="B171" s="105" t="s">
        <v>1333</v>
      </c>
      <c r="C171" s="15" t="s">
        <v>1297</v>
      </c>
      <c r="D171" s="119"/>
      <c r="E171" s="120" t="str">
        <f t="shared" si="15"/>
        <v>PD_good_off_C_loan_micro_rub</v>
      </c>
      <c r="F171" s="199">
        <v>1</v>
      </c>
      <c r="G171" s="87">
        <v>1</v>
      </c>
      <c r="H171" s="87">
        <v>1</v>
      </c>
      <c r="I171" s="87">
        <v>1</v>
      </c>
      <c r="J171" s="87">
        <v>1</v>
      </c>
      <c r="K171" s="87">
        <v>1</v>
      </c>
      <c r="L171" s="88">
        <v>1</v>
      </c>
      <c r="M171" s="89">
        <v>1</v>
      </c>
      <c r="N171" s="118"/>
      <c r="S171" s="122"/>
      <c r="T171" s="122"/>
      <c r="U171" s="122"/>
    </row>
    <row r="172" spans="1:21" hidden="1" outlineLevel="1" x14ac:dyDescent="0.25">
      <c r="A172" s="117" t="s">
        <v>1463</v>
      </c>
      <c r="B172" s="105" t="s">
        <v>1321</v>
      </c>
      <c r="C172" s="15" t="s">
        <v>1297</v>
      </c>
      <c r="D172" s="119" t="s">
        <v>1404</v>
      </c>
      <c r="E172" s="120" t="str">
        <f t="shared" si="15"/>
        <v>Prov_good_C_loan_micro_rub</v>
      </c>
      <c r="F172" s="199">
        <v>1</v>
      </c>
      <c r="G172" s="87">
        <v>1</v>
      </c>
      <c r="H172" s="87">
        <v>1</v>
      </c>
      <c r="I172" s="87">
        <v>1</v>
      </c>
      <c r="J172" s="87">
        <v>1</v>
      </c>
      <c r="K172" s="87">
        <v>1</v>
      </c>
      <c r="L172" s="88">
        <v>1</v>
      </c>
      <c r="M172" s="89">
        <v>1</v>
      </c>
      <c r="N172" s="118"/>
      <c r="S172" s="122"/>
      <c r="T172" s="122"/>
      <c r="U172" s="122"/>
    </row>
    <row r="173" spans="1:21" hidden="1" outlineLevel="1" x14ac:dyDescent="0.25">
      <c r="A173" s="117" t="s">
        <v>1464</v>
      </c>
      <c r="B173" s="105" t="s">
        <v>1321</v>
      </c>
      <c r="C173" s="15" t="s">
        <v>1297</v>
      </c>
      <c r="D173" s="119" t="s">
        <v>1404</v>
      </c>
      <c r="E173" s="120" t="str">
        <f t="shared" si="15"/>
        <v>Prov_NPL_C_loan_micro_rub</v>
      </c>
      <c r="F173" s="199">
        <v>1</v>
      </c>
      <c r="G173" s="87">
        <v>1</v>
      </c>
      <c r="H173" s="87">
        <v>1</v>
      </c>
      <c r="I173" s="87">
        <v>1</v>
      </c>
      <c r="J173" s="87">
        <v>1</v>
      </c>
      <c r="K173" s="87">
        <v>1</v>
      </c>
      <c r="L173" s="88">
        <v>1</v>
      </c>
      <c r="M173" s="89">
        <v>1</v>
      </c>
      <c r="N173" s="118"/>
      <c r="S173" s="122"/>
      <c r="T173" s="122"/>
      <c r="U173" s="122"/>
    </row>
    <row r="174" spans="1:21" hidden="1" outlineLevel="1" x14ac:dyDescent="0.25">
      <c r="A174" s="117" t="s">
        <v>1465</v>
      </c>
      <c r="B174" s="105" t="s">
        <v>1321</v>
      </c>
      <c r="C174" s="15" t="s">
        <v>1297</v>
      </c>
      <c r="D174" s="119"/>
      <c r="E174" s="120" t="str">
        <f t="shared" si="15"/>
        <v>LTV_C_loan_micro_rub</v>
      </c>
      <c r="F174" s="134">
        <v>1</v>
      </c>
      <c r="G174" s="87">
        <v>1</v>
      </c>
      <c r="H174" s="87">
        <v>1</v>
      </c>
      <c r="I174" s="87">
        <v>1</v>
      </c>
      <c r="J174" s="87">
        <v>1</v>
      </c>
      <c r="K174" s="87">
        <v>1</v>
      </c>
      <c r="L174" s="88">
        <v>1</v>
      </c>
      <c r="M174" s="89">
        <v>1</v>
      </c>
      <c r="N174" s="118"/>
      <c r="S174" s="122"/>
      <c r="T174" s="122"/>
      <c r="U174" s="122"/>
    </row>
    <row r="175" spans="1:21" hidden="1" outlineLevel="1" x14ac:dyDescent="0.25">
      <c r="A175" s="117" t="s">
        <v>1466</v>
      </c>
      <c r="B175" s="105" t="s">
        <v>1296</v>
      </c>
      <c r="C175" s="15" t="s">
        <v>1297</v>
      </c>
      <c r="D175" s="119"/>
      <c r="E175" s="120" t="str">
        <f t="shared" si="15"/>
        <v>Off_to_Bal_C_loan_micro_rub</v>
      </c>
      <c r="F175" s="121">
        <v>1</v>
      </c>
      <c r="G175" s="87">
        <v>1</v>
      </c>
      <c r="H175" s="87">
        <v>1</v>
      </c>
      <c r="I175" s="87">
        <v>1</v>
      </c>
      <c r="J175" s="87">
        <v>1</v>
      </c>
      <c r="K175" s="87">
        <v>1</v>
      </c>
      <c r="L175" s="88">
        <v>1</v>
      </c>
      <c r="M175" s="89">
        <v>1</v>
      </c>
      <c r="N175" s="118"/>
      <c r="S175" s="122"/>
      <c r="T175" s="122"/>
      <c r="U175" s="122"/>
    </row>
    <row r="176" spans="1:21" outlineLevel="1" x14ac:dyDescent="0.25">
      <c r="A176" s="117" t="s">
        <v>1467</v>
      </c>
      <c r="B176" s="105" t="s">
        <v>1331</v>
      </c>
      <c r="C176" s="15" t="s">
        <v>1297</v>
      </c>
      <c r="D176" s="119" t="s">
        <v>1404</v>
      </c>
      <c r="E176" s="120" t="str">
        <f t="shared" ref="E176:E239" si="16">$A176</f>
        <v>New_loans_C_loan_micro_rub</v>
      </c>
      <c r="F176" s="199">
        <v>1</v>
      </c>
      <c r="G176" s="87">
        <v>1</v>
      </c>
      <c r="H176" s="87">
        <v>1</v>
      </c>
      <c r="I176" s="87">
        <v>1</v>
      </c>
      <c r="J176" s="87">
        <v>1</v>
      </c>
      <c r="K176" s="87">
        <v>1</v>
      </c>
      <c r="L176" s="88">
        <v>1</v>
      </c>
      <c r="M176" s="89">
        <v>1</v>
      </c>
      <c r="N176" s="118"/>
      <c r="S176" s="122"/>
      <c r="T176" s="122"/>
      <c r="U176" s="122"/>
    </row>
    <row r="177" spans="1:21" hidden="1" outlineLevel="1" x14ac:dyDescent="0.25">
      <c r="A177" s="117" t="s">
        <v>1468</v>
      </c>
      <c r="B177" s="105" t="s">
        <v>1357</v>
      </c>
      <c r="C177" s="15" t="s">
        <v>1297</v>
      </c>
      <c r="D177" s="119"/>
      <c r="E177" s="120" t="str">
        <f t="shared" si="16"/>
        <v>Repayment_C_loan_micro_rub</v>
      </c>
      <c r="F177" s="199">
        <v>1</v>
      </c>
      <c r="G177" s="87">
        <v>1</v>
      </c>
      <c r="H177" s="87">
        <v>1</v>
      </c>
      <c r="I177" s="87">
        <v>1</v>
      </c>
      <c r="J177" s="87">
        <v>1</v>
      </c>
      <c r="K177" s="87">
        <v>1</v>
      </c>
      <c r="L177" s="88">
        <v>1</v>
      </c>
      <c r="M177" s="89">
        <v>1</v>
      </c>
      <c r="N177" s="118" t="s">
        <v>1412</v>
      </c>
      <c r="S177" s="122"/>
      <c r="T177" s="122"/>
      <c r="U177" s="122"/>
    </row>
    <row r="178" spans="1:21" hidden="1" outlineLevel="1" x14ac:dyDescent="0.25">
      <c r="A178" s="117" t="s">
        <v>1469</v>
      </c>
      <c r="B178" s="105" t="s">
        <v>1357</v>
      </c>
      <c r="C178" s="15" t="s">
        <v>1297</v>
      </c>
      <c r="D178" s="119"/>
      <c r="E178" s="120" t="str">
        <f t="shared" si="16"/>
        <v>Prererate_C_loan_micro_rub</v>
      </c>
      <c r="F178" s="121">
        <v>0.3</v>
      </c>
      <c r="G178" s="87">
        <v>1</v>
      </c>
      <c r="H178" s="87">
        <v>1</v>
      </c>
      <c r="I178" s="87">
        <v>1</v>
      </c>
      <c r="J178" s="87">
        <v>1</v>
      </c>
      <c r="K178" s="87">
        <v>1</v>
      </c>
      <c r="L178" s="88">
        <v>1</v>
      </c>
      <c r="M178" s="89">
        <v>1</v>
      </c>
      <c r="N178" s="118" t="s">
        <v>1414</v>
      </c>
      <c r="S178" s="122"/>
      <c r="T178" s="122"/>
      <c r="U178" s="122"/>
    </row>
    <row r="179" spans="1:21" hidden="1" outlineLevel="1" x14ac:dyDescent="0.25">
      <c r="A179" s="117" t="s">
        <v>1470</v>
      </c>
      <c r="B179" s="105" t="s">
        <v>1357</v>
      </c>
      <c r="C179" s="15" t="s">
        <v>1297</v>
      </c>
      <c r="D179" s="119"/>
      <c r="E179" s="120" t="str">
        <f t="shared" si="16"/>
        <v>PD_good_C_loan_micro_cur</v>
      </c>
      <c r="F179" s="199">
        <v>1</v>
      </c>
      <c r="G179" s="87">
        <v>1</v>
      </c>
      <c r="H179" s="87">
        <v>1</v>
      </c>
      <c r="I179" s="87">
        <v>1</v>
      </c>
      <c r="J179" s="87">
        <v>1</v>
      </c>
      <c r="K179" s="87">
        <v>1</v>
      </c>
      <c r="L179" s="88">
        <v>1</v>
      </c>
      <c r="M179" s="89">
        <v>1</v>
      </c>
      <c r="N179" s="118"/>
      <c r="S179" s="122"/>
      <c r="T179" s="122"/>
      <c r="U179" s="122"/>
    </row>
    <row r="180" spans="1:21" hidden="1" outlineLevel="1" x14ac:dyDescent="0.25">
      <c r="A180" s="117" t="s">
        <v>1471</v>
      </c>
      <c r="B180" s="105" t="s">
        <v>1333</v>
      </c>
      <c r="C180" s="15" t="s">
        <v>1297</v>
      </c>
      <c r="D180" s="119"/>
      <c r="E180" s="120" t="str">
        <f t="shared" si="16"/>
        <v>PD_good_off_C_loan_micro_cur</v>
      </c>
      <c r="F180" s="199">
        <v>1</v>
      </c>
      <c r="G180" s="87">
        <v>1</v>
      </c>
      <c r="H180" s="87">
        <v>1</v>
      </c>
      <c r="I180" s="87">
        <v>1</v>
      </c>
      <c r="J180" s="87">
        <v>1</v>
      </c>
      <c r="K180" s="87">
        <v>1</v>
      </c>
      <c r="L180" s="88">
        <v>1</v>
      </c>
      <c r="M180" s="89">
        <v>1</v>
      </c>
      <c r="N180" s="118"/>
      <c r="S180" s="122"/>
      <c r="T180" s="122"/>
      <c r="U180" s="122"/>
    </row>
    <row r="181" spans="1:21" hidden="1" outlineLevel="1" x14ac:dyDescent="0.25">
      <c r="A181" s="117" t="s">
        <v>1472</v>
      </c>
      <c r="B181" s="105" t="s">
        <v>1357</v>
      </c>
      <c r="C181" s="15" t="s">
        <v>1297</v>
      </c>
      <c r="D181" s="119"/>
      <c r="E181" s="120" t="str">
        <f t="shared" si="16"/>
        <v>Prov_good_C_loan_micro_cur</v>
      </c>
      <c r="F181" s="199">
        <v>1</v>
      </c>
      <c r="G181" s="87">
        <v>1</v>
      </c>
      <c r="H181" s="87">
        <v>1</v>
      </c>
      <c r="I181" s="87">
        <v>1</v>
      </c>
      <c r="J181" s="87">
        <v>1</v>
      </c>
      <c r="K181" s="87">
        <v>1</v>
      </c>
      <c r="L181" s="88">
        <v>1</v>
      </c>
      <c r="M181" s="89">
        <v>1</v>
      </c>
      <c r="N181" s="118"/>
      <c r="S181" s="122"/>
      <c r="T181" s="122"/>
      <c r="U181" s="122"/>
    </row>
    <row r="182" spans="1:21" hidden="1" outlineLevel="1" x14ac:dyDescent="0.25">
      <c r="A182" s="117" t="s">
        <v>1473</v>
      </c>
      <c r="B182" s="105" t="s">
        <v>1357</v>
      </c>
      <c r="C182" s="15" t="s">
        <v>1297</v>
      </c>
      <c r="D182" s="119"/>
      <c r="E182" s="120" t="str">
        <f t="shared" si="16"/>
        <v>Prov_NPL_C_loan_micro_cur</v>
      </c>
      <c r="F182" s="199">
        <v>1</v>
      </c>
      <c r="G182" s="87">
        <v>1</v>
      </c>
      <c r="H182" s="87">
        <v>1</v>
      </c>
      <c r="I182" s="87">
        <v>1</v>
      </c>
      <c r="J182" s="87">
        <v>1</v>
      </c>
      <c r="K182" s="87">
        <v>1</v>
      </c>
      <c r="L182" s="88">
        <v>1</v>
      </c>
      <c r="M182" s="89">
        <v>1</v>
      </c>
      <c r="N182" s="118"/>
      <c r="S182" s="122"/>
      <c r="T182" s="122"/>
      <c r="U182" s="122"/>
    </row>
    <row r="183" spans="1:21" hidden="1" outlineLevel="1" x14ac:dyDescent="0.25">
      <c r="A183" s="117" t="s">
        <v>1474</v>
      </c>
      <c r="B183" s="105" t="s">
        <v>1357</v>
      </c>
      <c r="C183" s="15" t="s">
        <v>1297</v>
      </c>
      <c r="D183" s="119"/>
      <c r="E183" s="120" t="str">
        <f t="shared" si="16"/>
        <v>LTV_C_loan_micro_cur</v>
      </c>
      <c r="F183" s="134">
        <v>1</v>
      </c>
      <c r="G183" s="87">
        <v>1</v>
      </c>
      <c r="H183" s="87">
        <v>1</v>
      </c>
      <c r="I183" s="87">
        <v>1</v>
      </c>
      <c r="J183" s="87">
        <v>1</v>
      </c>
      <c r="K183" s="87">
        <v>1</v>
      </c>
      <c r="L183" s="88">
        <v>1</v>
      </c>
      <c r="M183" s="89">
        <v>1</v>
      </c>
      <c r="N183" s="118"/>
      <c r="S183" s="122"/>
      <c r="T183" s="122"/>
      <c r="U183" s="122"/>
    </row>
    <row r="184" spans="1:21" hidden="1" outlineLevel="1" x14ac:dyDescent="0.25">
      <c r="A184" s="117" t="s">
        <v>1475</v>
      </c>
      <c r="B184" s="105" t="s">
        <v>1296</v>
      </c>
      <c r="C184" s="15" t="s">
        <v>1297</v>
      </c>
      <c r="D184" s="119"/>
      <c r="E184" s="120" t="str">
        <f t="shared" si="16"/>
        <v>Off_to_Bal_C_loan_micro_cur</v>
      </c>
      <c r="F184" s="121">
        <v>1</v>
      </c>
      <c r="G184" s="87">
        <v>1</v>
      </c>
      <c r="H184" s="87">
        <v>1</v>
      </c>
      <c r="I184" s="87">
        <v>1</v>
      </c>
      <c r="J184" s="87">
        <v>1</v>
      </c>
      <c r="K184" s="87">
        <v>1</v>
      </c>
      <c r="L184" s="88">
        <v>1</v>
      </c>
      <c r="M184" s="89">
        <v>1</v>
      </c>
      <c r="N184" s="118"/>
      <c r="S184" s="122"/>
      <c r="T184" s="122"/>
      <c r="U184" s="122"/>
    </row>
    <row r="185" spans="1:21" outlineLevel="1" x14ac:dyDescent="0.25">
      <c r="A185" s="117" t="s">
        <v>1476</v>
      </c>
      <c r="B185" s="105" t="s">
        <v>1357</v>
      </c>
      <c r="C185" s="15" t="s">
        <v>1297</v>
      </c>
      <c r="D185" s="119"/>
      <c r="E185" s="120" t="str">
        <f t="shared" si="16"/>
        <v>New_loans_C_loan_micro_cur</v>
      </c>
      <c r="F185" s="199">
        <v>1</v>
      </c>
      <c r="G185" s="87">
        <v>1</v>
      </c>
      <c r="H185" s="87">
        <v>1</v>
      </c>
      <c r="I185" s="87">
        <v>1</v>
      </c>
      <c r="J185" s="87">
        <v>1</v>
      </c>
      <c r="K185" s="87">
        <v>1</v>
      </c>
      <c r="L185" s="88">
        <v>1</v>
      </c>
      <c r="M185" s="89">
        <v>1</v>
      </c>
      <c r="N185" s="118"/>
      <c r="S185" s="122"/>
      <c r="T185" s="122"/>
      <c r="U185" s="122"/>
    </row>
    <row r="186" spans="1:21" hidden="1" outlineLevel="1" x14ac:dyDescent="0.25">
      <c r="A186" s="117" t="s">
        <v>1477</v>
      </c>
      <c r="B186" s="105" t="s">
        <v>1357</v>
      </c>
      <c r="C186" s="15" t="s">
        <v>1297</v>
      </c>
      <c r="D186" s="119"/>
      <c r="E186" s="120" t="str">
        <f t="shared" si="16"/>
        <v>Prererate_C_loan_micro_cur</v>
      </c>
      <c r="F186" s="121">
        <v>0.3</v>
      </c>
      <c r="G186" s="87">
        <v>1</v>
      </c>
      <c r="H186" s="87">
        <v>1</v>
      </c>
      <c r="I186" s="87">
        <v>1</v>
      </c>
      <c r="J186" s="87">
        <v>1</v>
      </c>
      <c r="K186" s="87">
        <v>1</v>
      </c>
      <c r="L186" s="88">
        <v>1</v>
      </c>
      <c r="M186" s="89">
        <v>1</v>
      </c>
      <c r="N186" s="118"/>
      <c r="S186" s="122"/>
      <c r="T186" s="122"/>
      <c r="U186" s="122"/>
    </row>
    <row r="187" spans="1:21" hidden="1" outlineLevel="1" x14ac:dyDescent="0.25">
      <c r="A187" s="117" t="s">
        <v>1478</v>
      </c>
      <c r="B187" s="105" t="s">
        <v>1357</v>
      </c>
      <c r="C187" s="15" t="s">
        <v>1297</v>
      </c>
      <c r="D187" s="119"/>
      <c r="E187" s="120" t="str">
        <f t="shared" si="16"/>
        <v>Repayment_C_loan_micro_cur</v>
      </c>
      <c r="F187" s="199">
        <v>1</v>
      </c>
      <c r="G187" s="87">
        <v>1</v>
      </c>
      <c r="H187" s="87">
        <v>1</v>
      </c>
      <c r="I187" s="87">
        <v>1</v>
      </c>
      <c r="J187" s="87">
        <v>1</v>
      </c>
      <c r="K187" s="87">
        <v>1</v>
      </c>
      <c r="L187" s="88">
        <v>1</v>
      </c>
      <c r="M187" s="89">
        <v>1</v>
      </c>
      <c r="N187" s="118"/>
      <c r="S187" s="122"/>
      <c r="T187" s="122"/>
      <c r="U187" s="122"/>
    </row>
    <row r="188" spans="1:21" hidden="1" outlineLevel="1" x14ac:dyDescent="0.25">
      <c r="A188" s="117" t="s">
        <v>1479</v>
      </c>
      <c r="B188" s="105" t="s">
        <v>1321</v>
      </c>
      <c r="C188" s="15" t="s">
        <v>1297</v>
      </c>
      <c r="D188" s="119" t="s">
        <v>1404</v>
      </c>
      <c r="E188" s="120" t="str">
        <f t="shared" si="16"/>
        <v>PD_good_C_loan_sl_construct_rub</v>
      </c>
      <c r="F188" s="199">
        <v>1</v>
      </c>
      <c r="G188" s="87">
        <v>1</v>
      </c>
      <c r="H188" s="87">
        <v>1</v>
      </c>
      <c r="I188" s="87">
        <v>1</v>
      </c>
      <c r="J188" s="87">
        <v>1</v>
      </c>
      <c r="K188" s="87">
        <v>1</v>
      </c>
      <c r="L188" s="88">
        <v>1</v>
      </c>
      <c r="M188" s="89">
        <v>1</v>
      </c>
      <c r="N188" s="118"/>
      <c r="O188" s="70" t="s">
        <v>1425</v>
      </c>
      <c r="S188" s="122"/>
      <c r="T188" s="122"/>
      <c r="U188" s="122"/>
    </row>
    <row r="189" spans="1:21" hidden="1" outlineLevel="1" x14ac:dyDescent="0.25">
      <c r="A189" s="117" t="s">
        <v>1480</v>
      </c>
      <c r="B189" s="105" t="s">
        <v>1333</v>
      </c>
      <c r="C189" s="15" t="s">
        <v>1297</v>
      </c>
      <c r="D189" s="119"/>
      <c r="E189" s="120" t="str">
        <f t="shared" si="16"/>
        <v>PD_good_off_C_loan_sl_construct_rub</v>
      </c>
      <c r="F189" s="199">
        <v>1</v>
      </c>
      <c r="G189" s="87">
        <v>1</v>
      </c>
      <c r="H189" s="87">
        <v>1</v>
      </c>
      <c r="I189" s="87">
        <v>1</v>
      </c>
      <c r="J189" s="87">
        <v>1</v>
      </c>
      <c r="K189" s="87">
        <v>1</v>
      </c>
      <c r="L189" s="88">
        <v>1</v>
      </c>
      <c r="M189" s="89">
        <v>1</v>
      </c>
      <c r="N189" s="118"/>
      <c r="S189" s="122"/>
      <c r="T189" s="122"/>
      <c r="U189" s="122"/>
    </row>
    <row r="190" spans="1:21" hidden="1" outlineLevel="1" x14ac:dyDescent="0.25">
      <c r="A190" s="117" t="s">
        <v>1481</v>
      </c>
      <c r="B190" s="105" t="s">
        <v>1321</v>
      </c>
      <c r="C190" s="15" t="s">
        <v>1297</v>
      </c>
      <c r="D190" s="119" t="s">
        <v>1404</v>
      </c>
      <c r="E190" s="120" t="str">
        <f t="shared" si="16"/>
        <v>Prov_good_C_loan_sl_construct_rub</v>
      </c>
      <c r="F190" s="199">
        <v>1</v>
      </c>
      <c r="G190" s="87">
        <v>1</v>
      </c>
      <c r="H190" s="87">
        <v>1</v>
      </c>
      <c r="I190" s="87">
        <v>1</v>
      </c>
      <c r="J190" s="87">
        <v>1</v>
      </c>
      <c r="K190" s="87">
        <v>1</v>
      </c>
      <c r="L190" s="88">
        <v>1</v>
      </c>
      <c r="M190" s="89">
        <v>1</v>
      </c>
      <c r="N190" s="118"/>
      <c r="S190" s="122"/>
      <c r="T190" s="122"/>
      <c r="U190" s="122"/>
    </row>
    <row r="191" spans="1:21" hidden="1" outlineLevel="1" x14ac:dyDescent="0.25">
      <c r="A191" s="117" t="s">
        <v>1482</v>
      </c>
      <c r="B191" s="105" t="s">
        <v>1321</v>
      </c>
      <c r="C191" s="15" t="s">
        <v>1297</v>
      </c>
      <c r="D191" s="119" t="s">
        <v>1404</v>
      </c>
      <c r="E191" s="120" t="str">
        <f t="shared" si="16"/>
        <v>Prov_NPL_C_loan_sl_construct_rub</v>
      </c>
      <c r="F191" s="199">
        <v>1</v>
      </c>
      <c r="G191" s="87">
        <v>1</v>
      </c>
      <c r="H191" s="87">
        <v>1</v>
      </c>
      <c r="I191" s="87">
        <v>1</v>
      </c>
      <c r="J191" s="87">
        <v>1</v>
      </c>
      <c r="K191" s="87">
        <v>1</v>
      </c>
      <c r="L191" s="88">
        <v>1</v>
      </c>
      <c r="M191" s="89">
        <v>1</v>
      </c>
      <c r="N191" s="118"/>
      <c r="S191" s="122"/>
      <c r="T191" s="122"/>
      <c r="U191" s="122"/>
    </row>
    <row r="192" spans="1:21" hidden="1" outlineLevel="1" x14ac:dyDescent="0.25">
      <c r="A192" s="117" t="s">
        <v>1483</v>
      </c>
      <c r="B192" s="105" t="s">
        <v>1321</v>
      </c>
      <c r="C192" s="15" t="s">
        <v>1297</v>
      </c>
      <c r="D192" s="119"/>
      <c r="E192" s="120" t="str">
        <f t="shared" si="16"/>
        <v>LTV_C_loan_sl_construct_rub</v>
      </c>
      <c r="F192" s="134">
        <v>1</v>
      </c>
      <c r="G192" s="87">
        <v>1</v>
      </c>
      <c r="H192" s="87">
        <v>1</v>
      </c>
      <c r="I192" s="87">
        <v>1</v>
      </c>
      <c r="J192" s="87">
        <v>1</v>
      </c>
      <c r="K192" s="87">
        <v>1</v>
      </c>
      <c r="L192" s="88">
        <v>1</v>
      </c>
      <c r="M192" s="89">
        <v>1</v>
      </c>
      <c r="N192" s="118"/>
      <c r="S192" s="122"/>
      <c r="T192" s="122"/>
      <c r="U192" s="122"/>
    </row>
    <row r="193" spans="1:21" hidden="1" outlineLevel="1" x14ac:dyDescent="0.25">
      <c r="A193" s="117" t="s">
        <v>1484</v>
      </c>
      <c r="B193" s="105" t="s">
        <v>1296</v>
      </c>
      <c r="C193" s="15" t="s">
        <v>1297</v>
      </c>
      <c r="D193" s="119"/>
      <c r="E193" s="120" t="str">
        <f t="shared" si="16"/>
        <v>Off_to_Bal_C_loan_sl_construct_rub</v>
      </c>
      <c r="F193" s="121">
        <v>1</v>
      </c>
      <c r="G193" s="87">
        <v>1</v>
      </c>
      <c r="H193" s="87">
        <v>1</v>
      </c>
      <c r="I193" s="87">
        <v>1</v>
      </c>
      <c r="J193" s="87">
        <v>1</v>
      </c>
      <c r="K193" s="87">
        <v>1</v>
      </c>
      <c r="L193" s="88">
        <v>1</v>
      </c>
      <c r="M193" s="89">
        <v>1</v>
      </c>
      <c r="N193" s="118"/>
      <c r="S193" s="122"/>
      <c r="T193" s="122"/>
      <c r="U193" s="122"/>
    </row>
    <row r="194" spans="1:21" outlineLevel="1" x14ac:dyDescent="0.25">
      <c r="A194" s="117" t="s">
        <v>1485</v>
      </c>
      <c r="B194" s="105" t="s">
        <v>1331</v>
      </c>
      <c r="C194" s="15" t="s">
        <v>1297</v>
      </c>
      <c r="D194" s="119" t="s">
        <v>1404</v>
      </c>
      <c r="E194" s="120" t="str">
        <f t="shared" si="16"/>
        <v>New_loans_C_loan_sl_construct_rub</v>
      </c>
      <c r="F194" s="199">
        <v>1</v>
      </c>
      <c r="G194" s="87">
        <v>1</v>
      </c>
      <c r="H194" s="87">
        <v>1</v>
      </c>
      <c r="I194" s="87">
        <v>1</v>
      </c>
      <c r="J194" s="87">
        <v>1</v>
      </c>
      <c r="K194" s="87">
        <v>1</v>
      </c>
      <c r="L194" s="88">
        <v>1</v>
      </c>
      <c r="M194" s="89">
        <v>1</v>
      </c>
      <c r="N194" s="118"/>
      <c r="S194" s="122"/>
      <c r="T194" s="122"/>
      <c r="U194" s="122"/>
    </row>
    <row r="195" spans="1:21" hidden="1" outlineLevel="1" x14ac:dyDescent="0.25">
      <c r="A195" s="117" t="s">
        <v>1486</v>
      </c>
      <c r="B195" s="105" t="s">
        <v>1357</v>
      </c>
      <c r="C195" s="15" t="s">
        <v>1297</v>
      </c>
      <c r="D195" s="119"/>
      <c r="E195" s="120" t="str">
        <f t="shared" si="16"/>
        <v>Repayment_C_loan_sl_construct_rub</v>
      </c>
      <c r="F195" s="199">
        <v>1</v>
      </c>
      <c r="G195" s="87">
        <v>1</v>
      </c>
      <c r="H195" s="87">
        <v>1</v>
      </c>
      <c r="I195" s="87">
        <v>1</v>
      </c>
      <c r="J195" s="87">
        <v>1</v>
      </c>
      <c r="K195" s="87">
        <v>1</v>
      </c>
      <c r="L195" s="88">
        <v>1</v>
      </c>
      <c r="M195" s="89">
        <v>1</v>
      </c>
      <c r="N195" s="118" t="s">
        <v>1412</v>
      </c>
      <c r="S195" s="122"/>
      <c r="T195" s="122"/>
      <c r="U195" s="122"/>
    </row>
    <row r="196" spans="1:21" hidden="1" outlineLevel="1" x14ac:dyDescent="0.25">
      <c r="A196" s="117" t="s">
        <v>1487</v>
      </c>
      <c r="B196" s="105" t="s">
        <v>1357</v>
      </c>
      <c r="C196" s="15" t="s">
        <v>1297</v>
      </c>
      <c r="D196" s="119"/>
      <c r="E196" s="120" t="str">
        <f t="shared" si="16"/>
        <v>Prererate_C_loan_sl_construct_rub</v>
      </c>
      <c r="F196" s="121">
        <v>0.3</v>
      </c>
      <c r="G196" s="87">
        <v>1</v>
      </c>
      <c r="H196" s="87">
        <v>1</v>
      </c>
      <c r="I196" s="87">
        <v>1</v>
      </c>
      <c r="J196" s="87">
        <v>1</v>
      </c>
      <c r="K196" s="87">
        <v>1</v>
      </c>
      <c r="L196" s="88">
        <v>1</v>
      </c>
      <c r="M196" s="89">
        <v>1</v>
      </c>
      <c r="N196" s="118" t="s">
        <v>1414</v>
      </c>
      <c r="S196" s="122"/>
      <c r="T196" s="122"/>
      <c r="U196" s="122"/>
    </row>
    <row r="197" spans="1:21" hidden="1" outlineLevel="1" x14ac:dyDescent="0.25">
      <c r="A197" s="117" t="s">
        <v>1488</v>
      </c>
      <c r="B197" s="105" t="s">
        <v>1357</v>
      </c>
      <c r="C197" s="15" t="s">
        <v>1297</v>
      </c>
      <c r="D197" s="119"/>
      <c r="E197" s="120" t="str">
        <f t="shared" si="16"/>
        <v>PD_good_C_loan_sl_construct_cur</v>
      </c>
      <c r="F197" s="199">
        <v>1</v>
      </c>
      <c r="G197" s="87">
        <v>1</v>
      </c>
      <c r="H197" s="87">
        <v>1</v>
      </c>
      <c r="I197" s="87">
        <v>1</v>
      </c>
      <c r="J197" s="87">
        <v>1</v>
      </c>
      <c r="K197" s="87">
        <v>1</v>
      </c>
      <c r="L197" s="88">
        <v>1</v>
      </c>
      <c r="M197" s="89">
        <v>1</v>
      </c>
      <c r="N197" s="118"/>
      <c r="S197" s="122"/>
      <c r="T197" s="122"/>
      <c r="U197" s="122"/>
    </row>
    <row r="198" spans="1:21" hidden="1" outlineLevel="1" x14ac:dyDescent="0.25">
      <c r="A198" s="117" t="s">
        <v>1489</v>
      </c>
      <c r="B198" s="105" t="s">
        <v>1333</v>
      </c>
      <c r="C198" s="15" t="s">
        <v>1297</v>
      </c>
      <c r="D198" s="119"/>
      <c r="E198" s="120" t="str">
        <f t="shared" si="16"/>
        <v>PD_good_off_C_loan_sl_construct_cur</v>
      </c>
      <c r="F198" s="199">
        <v>1</v>
      </c>
      <c r="G198" s="87">
        <v>1</v>
      </c>
      <c r="H198" s="87">
        <v>1</v>
      </c>
      <c r="I198" s="87">
        <v>1</v>
      </c>
      <c r="J198" s="87">
        <v>1</v>
      </c>
      <c r="K198" s="87">
        <v>1</v>
      </c>
      <c r="L198" s="88">
        <v>1</v>
      </c>
      <c r="M198" s="89">
        <v>1</v>
      </c>
      <c r="N198" s="118"/>
      <c r="S198" s="122"/>
      <c r="T198" s="122"/>
      <c r="U198" s="122"/>
    </row>
    <row r="199" spans="1:21" hidden="1" outlineLevel="1" x14ac:dyDescent="0.25">
      <c r="A199" s="117" t="s">
        <v>1490</v>
      </c>
      <c r="B199" s="105" t="s">
        <v>1357</v>
      </c>
      <c r="C199" s="15" t="s">
        <v>1297</v>
      </c>
      <c r="D199" s="119"/>
      <c r="E199" s="120" t="str">
        <f t="shared" si="16"/>
        <v>Prov_good_C_loan_sl_construct_cur</v>
      </c>
      <c r="F199" s="199">
        <v>1</v>
      </c>
      <c r="G199" s="87">
        <v>1</v>
      </c>
      <c r="H199" s="87">
        <v>1</v>
      </c>
      <c r="I199" s="87">
        <v>1</v>
      </c>
      <c r="J199" s="87">
        <v>1</v>
      </c>
      <c r="K199" s="87">
        <v>1</v>
      </c>
      <c r="L199" s="88">
        <v>1</v>
      </c>
      <c r="M199" s="89">
        <v>1</v>
      </c>
      <c r="N199" s="118"/>
      <c r="S199" s="122"/>
      <c r="T199" s="122"/>
      <c r="U199" s="122"/>
    </row>
    <row r="200" spans="1:21" hidden="1" outlineLevel="1" x14ac:dyDescent="0.25">
      <c r="A200" s="117" t="s">
        <v>1491</v>
      </c>
      <c r="B200" s="105" t="s">
        <v>1357</v>
      </c>
      <c r="C200" s="15" t="s">
        <v>1297</v>
      </c>
      <c r="D200" s="119"/>
      <c r="E200" s="120" t="str">
        <f t="shared" si="16"/>
        <v>Prov_NPL_C_loan_sl_construct_cur</v>
      </c>
      <c r="F200" s="199">
        <v>1</v>
      </c>
      <c r="G200" s="87">
        <v>1</v>
      </c>
      <c r="H200" s="87">
        <v>1</v>
      </c>
      <c r="I200" s="87">
        <v>1</v>
      </c>
      <c r="J200" s="87">
        <v>1</v>
      </c>
      <c r="K200" s="87">
        <v>1</v>
      </c>
      <c r="L200" s="88">
        <v>1</v>
      </c>
      <c r="M200" s="89">
        <v>1</v>
      </c>
      <c r="N200" s="118"/>
      <c r="S200" s="122"/>
      <c r="T200" s="122"/>
      <c r="U200" s="122"/>
    </row>
    <row r="201" spans="1:21" hidden="1" outlineLevel="1" x14ac:dyDescent="0.25">
      <c r="A201" s="117" t="s">
        <v>1492</v>
      </c>
      <c r="B201" s="105" t="s">
        <v>1357</v>
      </c>
      <c r="C201" s="15" t="s">
        <v>1297</v>
      </c>
      <c r="D201" s="119"/>
      <c r="E201" s="120" t="str">
        <f t="shared" si="16"/>
        <v>LTV_C_loan_sl_construct_cur</v>
      </c>
      <c r="F201" s="134">
        <v>1</v>
      </c>
      <c r="G201" s="87">
        <v>1</v>
      </c>
      <c r="H201" s="87">
        <v>1</v>
      </c>
      <c r="I201" s="87">
        <v>1</v>
      </c>
      <c r="J201" s="87">
        <v>1</v>
      </c>
      <c r="K201" s="87">
        <v>1</v>
      </c>
      <c r="L201" s="88">
        <v>1</v>
      </c>
      <c r="M201" s="89">
        <v>1</v>
      </c>
      <c r="N201" s="118"/>
      <c r="S201" s="122"/>
      <c r="T201" s="122"/>
      <c r="U201" s="122"/>
    </row>
    <row r="202" spans="1:21" hidden="1" outlineLevel="1" x14ac:dyDescent="0.25">
      <c r="A202" s="117" t="s">
        <v>1493</v>
      </c>
      <c r="B202" s="105" t="s">
        <v>1296</v>
      </c>
      <c r="C202" s="15" t="s">
        <v>1297</v>
      </c>
      <c r="D202" s="119"/>
      <c r="E202" s="120" t="str">
        <f t="shared" si="16"/>
        <v>Off_to_Bal_C_loan_sl_construct_cur</v>
      </c>
      <c r="F202" s="121">
        <v>1</v>
      </c>
      <c r="G202" s="87">
        <v>1</v>
      </c>
      <c r="H202" s="87">
        <v>1</v>
      </c>
      <c r="I202" s="87">
        <v>1</v>
      </c>
      <c r="J202" s="87">
        <v>1</v>
      </c>
      <c r="K202" s="87">
        <v>1</v>
      </c>
      <c r="L202" s="88">
        <v>1</v>
      </c>
      <c r="M202" s="89">
        <v>1</v>
      </c>
      <c r="N202" s="118"/>
      <c r="S202" s="122"/>
      <c r="T202" s="122"/>
      <c r="U202" s="122"/>
    </row>
    <row r="203" spans="1:21" outlineLevel="1" x14ac:dyDescent="0.25">
      <c r="A203" s="117" t="s">
        <v>1494</v>
      </c>
      <c r="B203" s="105" t="s">
        <v>1357</v>
      </c>
      <c r="C203" s="15" t="s">
        <v>1297</v>
      </c>
      <c r="D203" s="119"/>
      <c r="E203" s="120" t="str">
        <f t="shared" si="16"/>
        <v>New_loans_C_loan_sl_construct_cur</v>
      </c>
      <c r="F203" s="199">
        <v>1</v>
      </c>
      <c r="G203" s="87">
        <v>1</v>
      </c>
      <c r="H203" s="87">
        <v>1</v>
      </c>
      <c r="I203" s="87">
        <v>1</v>
      </c>
      <c r="J203" s="87">
        <v>1</v>
      </c>
      <c r="K203" s="87">
        <v>1</v>
      </c>
      <c r="L203" s="88">
        <v>1</v>
      </c>
      <c r="M203" s="89">
        <v>1</v>
      </c>
      <c r="N203" s="118"/>
      <c r="S203" s="122"/>
      <c r="T203" s="122"/>
      <c r="U203" s="122"/>
    </row>
    <row r="204" spans="1:21" hidden="1" outlineLevel="1" x14ac:dyDescent="0.25">
      <c r="A204" s="117" t="s">
        <v>1495</v>
      </c>
      <c r="B204" s="105" t="s">
        <v>1357</v>
      </c>
      <c r="C204" s="15" t="s">
        <v>1297</v>
      </c>
      <c r="D204" s="119"/>
      <c r="E204" s="120" t="str">
        <f t="shared" si="16"/>
        <v>Prererate_C_loan_sl_construct_cur</v>
      </c>
      <c r="F204" s="121">
        <v>0.3</v>
      </c>
      <c r="G204" s="87">
        <v>1</v>
      </c>
      <c r="H204" s="87">
        <v>1</v>
      </c>
      <c r="I204" s="87">
        <v>1</v>
      </c>
      <c r="J204" s="87">
        <v>1</v>
      </c>
      <c r="K204" s="87">
        <v>1</v>
      </c>
      <c r="L204" s="88">
        <v>1</v>
      </c>
      <c r="M204" s="89">
        <v>1</v>
      </c>
      <c r="N204" s="118"/>
      <c r="S204" s="122"/>
      <c r="T204" s="122"/>
      <c r="U204" s="122"/>
    </row>
    <row r="205" spans="1:21" hidden="1" outlineLevel="1" x14ac:dyDescent="0.25">
      <c r="A205" s="117" t="s">
        <v>1496</v>
      </c>
      <c r="B205" s="105" t="s">
        <v>1357</v>
      </c>
      <c r="C205" s="15" t="s">
        <v>1297</v>
      </c>
      <c r="D205" s="119"/>
      <c r="E205" s="120" t="str">
        <f t="shared" si="16"/>
        <v>Repayment_C_loan_sl_construct_cur</v>
      </c>
      <c r="F205" s="199">
        <v>1</v>
      </c>
      <c r="G205" s="87">
        <v>1</v>
      </c>
      <c r="H205" s="87">
        <v>1</v>
      </c>
      <c r="I205" s="87">
        <v>1</v>
      </c>
      <c r="J205" s="87">
        <v>1</v>
      </c>
      <c r="K205" s="87">
        <v>1</v>
      </c>
      <c r="L205" s="88">
        <v>1</v>
      </c>
      <c r="M205" s="89">
        <v>1</v>
      </c>
      <c r="N205" s="118"/>
      <c r="S205" s="122"/>
      <c r="T205" s="122"/>
      <c r="U205" s="122"/>
    </row>
    <row r="206" spans="1:21" hidden="1" outlineLevel="1" x14ac:dyDescent="0.25">
      <c r="A206" s="117" t="s">
        <v>1497</v>
      </c>
      <c r="B206" s="105" t="s">
        <v>1321</v>
      </c>
      <c r="C206" s="15" t="s">
        <v>1297</v>
      </c>
      <c r="D206" s="119" t="s">
        <v>1404</v>
      </c>
      <c r="E206" s="120" t="str">
        <f t="shared" si="16"/>
        <v>PD_good_C_loan_sl_other_rub</v>
      </c>
      <c r="F206" s="199">
        <v>1</v>
      </c>
      <c r="G206" s="87">
        <v>1</v>
      </c>
      <c r="H206" s="87">
        <v>1</v>
      </c>
      <c r="I206" s="87">
        <v>1</v>
      </c>
      <c r="J206" s="87">
        <v>1</v>
      </c>
      <c r="K206" s="87">
        <v>1</v>
      </c>
      <c r="L206" s="88">
        <v>1</v>
      </c>
      <c r="M206" s="89">
        <v>1</v>
      </c>
      <c r="N206" s="118"/>
      <c r="O206" s="70" t="s">
        <v>1425</v>
      </c>
      <c r="S206" s="122"/>
      <c r="T206" s="122"/>
      <c r="U206" s="122"/>
    </row>
    <row r="207" spans="1:21" hidden="1" outlineLevel="1" x14ac:dyDescent="0.25">
      <c r="A207" s="117" t="s">
        <v>1498</v>
      </c>
      <c r="B207" s="105" t="s">
        <v>1333</v>
      </c>
      <c r="C207" s="15" t="s">
        <v>1297</v>
      </c>
      <c r="D207" s="119"/>
      <c r="E207" s="120" t="str">
        <f t="shared" si="16"/>
        <v>PD_good_off_C_loan_sl_other_rub</v>
      </c>
      <c r="F207" s="199">
        <v>1</v>
      </c>
      <c r="G207" s="87">
        <v>1</v>
      </c>
      <c r="H207" s="87">
        <v>1</v>
      </c>
      <c r="I207" s="87">
        <v>1</v>
      </c>
      <c r="J207" s="87">
        <v>1</v>
      </c>
      <c r="K207" s="87">
        <v>1</v>
      </c>
      <c r="L207" s="88">
        <v>1</v>
      </c>
      <c r="M207" s="89">
        <v>1</v>
      </c>
      <c r="N207" s="118"/>
      <c r="S207" s="122"/>
      <c r="T207" s="122"/>
      <c r="U207" s="122"/>
    </row>
    <row r="208" spans="1:21" hidden="1" outlineLevel="1" x14ac:dyDescent="0.25">
      <c r="A208" s="117" t="s">
        <v>1499</v>
      </c>
      <c r="B208" s="105" t="s">
        <v>1321</v>
      </c>
      <c r="C208" s="15" t="s">
        <v>1297</v>
      </c>
      <c r="D208" s="119" t="s">
        <v>1404</v>
      </c>
      <c r="E208" s="120" t="str">
        <f t="shared" si="16"/>
        <v>Prov_good_C_loan_sl_other_rub</v>
      </c>
      <c r="F208" s="199">
        <v>1</v>
      </c>
      <c r="G208" s="87">
        <v>1</v>
      </c>
      <c r="H208" s="87">
        <v>1</v>
      </c>
      <c r="I208" s="87">
        <v>1</v>
      </c>
      <c r="J208" s="87">
        <v>1</v>
      </c>
      <c r="K208" s="87">
        <v>1</v>
      </c>
      <c r="L208" s="88">
        <v>1</v>
      </c>
      <c r="M208" s="89">
        <v>1</v>
      </c>
      <c r="N208" s="118"/>
      <c r="S208" s="122"/>
      <c r="T208" s="122"/>
      <c r="U208" s="122"/>
    </row>
    <row r="209" spans="1:21" hidden="1" outlineLevel="1" x14ac:dyDescent="0.25">
      <c r="A209" s="117" t="s">
        <v>1500</v>
      </c>
      <c r="B209" s="105" t="s">
        <v>1321</v>
      </c>
      <c r="C209" s="15" t="s">
        <v>1297</v>
      </c>
      <c r="D209" s="119" t="s">
        <v>1404</v>
      </c>
      <c r="E209" s="120" t="str">
        <f t="shared" si="16"/>
        <v>Prov_NPL_C_loan_sl_other_rub</v>
      </c>
      <c r="F209" s="199">
        <v>1</v>
      </c>
      <c r="G209" s="87">
        <v>1</v>
      </c>
      <c r="H209" s="87">
        <v>1</v>
      </c>
      <c r="I209" s="87">
        <v>1</v>
      </c>
      <c r="J209" s="87">
        <v>1</v>
      </c>
      <c r="K209" s="87">
        <v>1</v>
      </c>
      <c r="L209" s="88">
        <v>1</v>
      </c>
      <c r="M209" s="89">
        <v>1</v>
      </c>
      <c r="N209" s="118"/>
      <c r="S209" s="122"/>
      <c r="T209" s="122"/>
      <c r="U209" s="122"/>
    </row>
    <row r="210" spans="1:21" hidden="1" outlineLevel="1" x14ac:dyDescent="0.25">
      <c r="A210" s="117" t="s">
        <v>1501</v>
      </c>
      <c r="B210" s="105" t="s">
        <v>1321</v>
      </c>
      <c r="C210" s="15" t="s">
        <v>1297</v>
      </c>
      <c r="D210" s="119"/>
      <c r="E210" s="120" t="str">
        <f t="shared" si="16"/>
        <v>LTV_C_loan_sl_other_rub</v>
      </c>
      <c r="F210" s="134">
        <v>1</v>
      </c>
      <c r="G210" s="87">
        <v>1</v>
      </c>
      <c r="H210" s="87">
        <v>1</v>
      </c>
      <c r="I210" s="87">
        <v>1</v>
      </c>
      <c r="J210" s="87">
        <v>1</v>
      </c>
      <c r="K210" s="87">
        <v>1</v>
      </c>
      <c r="L210" s="88">
        <v>1</v>
      </c>
      <c r="M210" s="89">
        <v>1</v>
      </c>
      <c r="N210" s="118"/>
      <c r="S210" s="122"/>
      <c r="T210" s="122"/>
      <c r="U210" s="122"/>
    </row>
    <row r="211" spans="1:21" hidden="1" outlineLevel="1" x14ac:dyDescent="0.25">
      <c r="A211" s="117" t="s">
        <v>1502</v>
      </c>
      <c r="B211" s="105" t="s">
        <v>1296</v>
      </c>
      <c r="C211" s="15" t="s">
        <v>1297</v>
      </c>
      <c r="D211" s="119"/>
      <c r="E211" s="120" t="str">
        <f t="shared" si="16"/>
        <v>Off_to_Bal_C_loan_sl_other_rub</v>
      </c>
      <c r="F211" s="121">
        <v>1</v>
      </c>
      <c r="G211" s="87">
        <v>1</v>
      </c>
      <c r="H211" s="87">
        <v>1</v>
      </c>
      <c r="I211" s="87">
        <v>1</v>
      </c>
      <c r="J211" s="87">
        <v>1</v>
      </c>
      <c r="K211" s="87">
        <v>1</v>
      </c>
      <c r="L211" s="88">
        <v>1</v>
      </c>
      <c r="M211" s="89">
        <v>1</v>
      </c>
      <c r="N211" s="118"/>
      <c r="S211" s="122"/>
      <c r="T211" s="122"/>
      <c r="U211" s="122"/>
    </row>
    <row r="212" spans="1:21" outlineLevel="1" x14ac:dyDescent="0.25">
      <c r="A212" s="117" t="s">
        <v>1503</v>
      </c>
      <c r="B212" s="105" t="s">
        <v>1331</v>
      </c>
      <c r="C212" s="15" t="s">
        <v>1297</v>
      </c>
      <c r="D212" s="119" t="s">
        <v>1404</v>
      </c>
      <c r="E212" s="120" t="str">
        <f t="shared" si="16"/>
        <v>New_loans_C_loan_sl_other_rub</v>
      </c>
      <c r="F212" s="199">
        <v>1</v>
      </c>
      <c r="G212" s="87">
        <v>1</v>
      </c>
      <c r="H212" s="87">
        <v>1</v>
      </c>
      <c r="I212" s="87">
        <v>1</v>
      </c>
      <c r="J212" s="87">
        <v>1</v>
      </c>
      <c r="K212" s="87">
        <v>1</v>
      </c>
      <c r="L212" s="88">
        <v>1</v>
      </c>
      <c r="M212" s="89">
        <v>1</v>
      </c>
      <c r="N212" s="118"/>
      <c r="S212" s="122"/>
      <c r="T212" s="122"/>
      <c r="U212" s="122"/>
    </row>
    <row r="213" spans="1:21" hidden="1" outlineLevel="1" x14ac:dyDescent="0.25">
      <c r="A213" s="117" t="s">
        <v>1504</v>
      </c>
      <c r="B213" s="105" t="s">
        <v>1357</v>
      </c>
      <c r="C213" s="15" t="s">
        <v>1297</v>
      </c>
      <c r="D213" s="119"/>
      <c r="E213" s="120" t="str">
        <f t="shared" si="16"/>
        <v>Repayment_C_loan_sl_other_rub</v>
      </c>
      <c r="F213" s="199">
        <v>1</v>
      </c>
      <c r="G213" s="87">
        <v>1</v>
      </c>
      <c r="H213" s="87">
        <v>1</v>
      </c>
      <c r="I213" s="87">
        <v>1</v>
      </c>
      <c r="J213" s="87">
        <v>1</v>
      </c>
      <c r="K213" s="87">
        <v>1</v>
      </c>
      <c r="L213" s="88">
        <v>1</v>
      </c>
      <c r="M213" s="89">
        <v>1</v>
      </c>
      <c r="N213" s="118" t="s">
        <v>1412</v>
      </c>
      <c r="S213" s="122"/>
      <c r="T213" s="122"/>
      <c r="U213" s="122"/>
    </row>
    <row r="214" spans="1:21" hidden="1" outlineLevel="1" x14ac:dyDescent="0.25">
      <c r="A214" s="117" t="s">
        <v>1505</v>
      </c>
      <c r="B214" s="105" t="s">
        <v>1357</v>
      </c>
      <c r="C214" s="15" t="s">
        <v>1297</v>
      </c>
      <c r="D214" s="119"/>
      <c r="E214" s="120" t="str">
        <f t="shared" si="16"/>
        <v>Prererate_C_loan_sl_other_rub</v>
      </c>
      <c r="F214" s="121">
        <v>0.3</v>
      </c>
      <c r="G214" s="87">
        <v>1</v>
      </c>
      <c r="H214" s="87">
        <v>1</v>
      </c>
      <c r="I214" s="87">
        <v>1</v>
      </c>
      <c r="J214" s="87">
        <v>1</v>
      </c>
      <c r="K214" s="87">
        <v>1</v>
      </c>
      <c r="L214" s="88">
        <v>1</v>
      </c>
      <c r="M214" s="89">
        <v>1</v>
      </c>
      <c r="N214" s="118" t="s">
        <v>1414</v>
      </c>
      <c r="S214" s="122"/>
      <c r="T214" s="122"/>
      <c r="U214" s="122"/>
    </row>
    <row r="215" spans="1:21" hidden="1" outlineLevel="1" x14ac:dyDescent="0.25">
      <c r="A215" s="117" t="s">
        <v>1506</v>
      </c>
      <c r="B215" s="105" t="s">
        <v>1357</v>
      </c>
      <c r="C215" s="15" t="s">
        <v>1297</v>
      </c>
      <c r="D215" s="119"/>
      <c r="E215" s="120" t="str">
        <f t="shared" si="16"/>
        <v>PD_good_C_loan_sl_other_cur</v>
      </c>
      <c r="F215" s="199">
        <v>1</v>
      </c>
      <c r="G215" s="87">
        <v>1</v>
      </c>
      <c r="H215" s="87">
        <v>1</v>
      </c>
      <c r="I215" s="87">
        <v>1</v>
      </c>
      <c r="J215" s="87">
        <v>1</v>
      </c>
      <c r="K215" s="87">
        <v>1</v>
      </c>
      <c r="L215" s="88">
        <v>1</v>
      </c>
      <c r="M215" s="89">
        <v>1</v>
      </c>
      <c r="N215" s="118"/>
      <c r="S215" s="122"/>
      <c r="T215" s="122"/>
      <c r="U215" s="122"/>
    </row>
    <row r="216" spans="1:21" hidden="1" outlineLevel="1" x14ac:dyDescent="0.25">
      <c r="A216" s="117" t="s">
        <v>1507</v>
      </c>
      <c r="B216" s="105" t="s">
        <v>1333</v>
      </c>
      <c r="C216" s="15" t="s">
        <v>1297</v>
      </c>
      <c r="D216" s="119"/>
      <c r="E216" s="120" t="str">
        <f t="shared" si="16"/>
        <v>PD_good_off_C_loan_sl_other_cur</v>
      </c>
      <c r="F216" s="199">
        <v>1</v>
      </c>
      <c r="G216" s="87">
        <v>1</v>
      </c>
      <c r="H216" s="87">
        <v>1</v>
      </c>
      <c r="I216" s="87">
        <v>1</v>
      </c>
      <c r="J216" s="87">
        <v>1</v>
      </c>
      <c r="K216" s="87">
        <v>1</v>
      </c>
      <c r="L216" s="88">
        <v>1</v>
      </c>
      <c r="M216" s="89">
        <v>1</v>
      </c>
      <c r="N216" s="118"/>
      <c r="S216" s="122"/>
      <c r="T216" s="122"/>
      <c r="U216" s="122"/>
    </row>
    <row r="217" spans="1:21" hidden="1" outlineLevel="1" x14ac:dyDescent="0.25">
      <c r="A217" s="117" t="s">
        <v>1508</v>
      </c>
      <c r="B217" s="105" t="s">
        <v>1357</v>
      </c>
      <c r="C217" s="15" t="s">
        <v>1297</v>
      </c>
      <c r="D217" s="119"/>
      <c r="E217" s="120" t="str">
        <f t="shared" si="16"/>
        <v>Prov_good_C_loan_sl_other_cur</v>
      </c>
      <c r="F217" s="199">
        <v>1</v>
      </c>
      <c r="G217" s="87">
        <v>1</v>
      </c>
      <c r="H217" s="87">
        <v>1</v>
      </c>
      <c r="I217" s="87">
        <v>1</v>
      </c>
      <c r="J217" s="87">
        <v>1</v>
      </c>
      <c r="K217" s="87">
        <v>1</v>
      </c>
      <c r="L217" s="88">
        <v>1</v>
      </c>
      <c r="M217" s="89">
        <v>1</v>
      </c>
      <c r="N217" s="118"/>
      <c r="S217" s="122"/>
      <c r="T217" s="122"/>
      <c r="U217" s="122"/>
    </row>
    <row r="218" spans="1:21" hidden="1" outlineLevel="1" x14ac:dyDescent="0.25">
      <c r="A218" s="117" t="s">
        <v>1509</v>
      </c>
      <c r="B218" s="105" t="s">
        <v>1357</v>
      </c>
      <c r="C218" s="15" t="s">
        <v>1297</v>
      </c>
      <c r="D218" s="119"/>
      <c r="E218" s="120" t="str">
        <f t="shared" si="16"/>
        <v>Prov_NPL_C_loan_sl_other_cur</v>
      </c>
      <c r="F218" s="199">
        <v>1</v>
      </c>
      <c r="G218" s="87">
        <v>1</v>
      </c>
      <c r="H218" s="87">
        <v>1</v>
      </c>
      <c r="I218" s="87">
        <v>1</v>
      </c>
      <c r="J218" s="87">
        <v>1</v>
      </c>
      <c r="K218" s="87">
        <v>1</v>
      </c>
      <c r="L218" s="88">
        <v>1</v>
      </c>
      <c r="M218" s="89">
        <v>1</v>
      </c>
      <c r="N218" s="118"/>
      <c r="S218" s="122"/>
      <c r="T218" s="122"/>
      <c r="U218" s="122"/>
    </row>
    <row r="219" spans="1:21" hidden="1" outlineLevel="1" x14ac:dyDescent="0.25">
      <c r="A219" s="117" t="s">
        <v>1510</v>
      </c>
      <c r="B219" s="105" t="s">
        <v>1357</v>
      </c>
      <c r="C219" s="15" t="s">
        <v>1297</v>
      </c>
      <c r="D219" s="119"/>
      <c r="E219" s="120" t="str">
        <f t="shared" si="16"/>
        <v>LTV_C_loan_sl_other_cur</v>
      </c>
      <c r="F219" s="134">
        <v>1</v>
      </c>
      <c r="G219" s="87">
        <v>1</v>
      </c>
      <c r="H219" s="87">
        <v>1</v>
      </c>
      <c r="I219" s="87">
        <v>1</v>
      </c>
      <c r="J219" s="87">
        <v>1</v>
      </c>
      <c r="K219" s="87">
        <v>1</v>
      </c>
      <c r="L219" s="88">
        <v>1</v>
      </c>
      <c r="M219" s="89">
        <v>1</v>
      </c>
      <c r="N219" s="118"/>
      <c r="S219" s="122"/>
      <c r="T219" s="122"/>
      <c r="U219" s="122"/>
    </row>
    <row r="220" spans="1:21" hidden="1" outlineLevel="1" x14ac:dyDescent="0.25">
      <c r="A220" s="117" t="s">
        <v>1511</v>
      </c>
      <c r="B220" s="105" t="s">
        <v>1296</v>
      </c>
      <c r="C220" s="15" t="s">
        <v>1297</v>
      </c>
      <c r="D220" s="119"/>
      <c r="E220" s="120" t="str">
        <f t="shared" si="16"/>
        <v>Off_to_Bal_C_loan_sl_other_cur</v>
      </c>
      <c r="F220" s="121">
        <v>1</v>
      </c>
      <c r="G220" s="87">
        <v>1</v>
      </c>
      <c r="H220" s="87">
        <v>1</v>
      </c>
      <c r="I220" s="87">
        <v>1</v>
      </c>
      <c r="J220" s="87">
        <v>1</v>
      </c>
      <c r="K220" s="87">
        <v>1</v>
      </c>
      <c r="L220" s="88">
        <v>1</v>
      </c>
      <c r="M220" s="89">
        <v>1</v>
      </c>
      <c r="N220" s="118"/>
      <c r="S220" s="122"/>
      <c r="T220" s="122"/>
      <c r="U220" s="122"/>
    </row>
    <row r="221" spans="1:21" outlineLevel="1" x14ac:dyDescent="0.25">
      <c r="A221" s="117" t="s">
        <v>1512</v>
      </c>
      <c r="B221" s="105" t="s">
        <v>1357</v>
      </c>
      <c r="C221" s="15" t="s">
        <v>1297</v>
      </c>
      <c r="D221" s="119"/>
      <c r="E221" s="120" t="str">
        <f t="shared" si="16"/>
        <v>New_loans_C_loan_sl_other_cur</v>
      </c>
      <c r="F221" s="199">
        <v>1</v>
      </c>
      <c r="G221" s="87">
        <v>1</v>
      </c>
      <c r="H221" s="87">
        <v>1</v>
      </c>
      <c r="I221" s="87">
        <v>1</v>
      </c>
      <c r="J221" s="87">
        <v>1</v>
      </c>
      <c r="K221" s="87">
        <v>1</v>
      </c>
      <c r="L221" s="88">
        <v>1</v>
      </c>
      <c r="M221" s="89">
        <v>1</v>
      </c>
      <c r="N221" s="118"/>
      <c r="S221" s="122"/>
      <c r="T221" s="122"/>
      <c r="U221" s="122"/>
    </row>
    <row r="222" spans="1:21" hidden="1" outlineLevel="1" x14ac:dyDescent="0.25">
      <c r="A222" s="117" t="s">
        <v>1513</v>
      </c>
      <c r="B222" s="105" t="s">
        <v>1357</v>
      </c>
      <c r="C222" s="15" t="s">
        <v>1297</v>
      </c>
      <c r="D222" s="119"/>
      <c r="E222" s="120" t="str">
        <f t="shared" si="16"/>
        <v>Prererate_C_loan_sl_other_cur</v>
      </c>
      <c r="F222" s="121">
        <v>0.3</v>
      </c>
      <c r="G222" s="87">
        <v>1</v>
      </c>
      <c r="H222" s="87">
        <v>1</v>
      </c>
      <c r="I222" s="87">
        <v>1</v>
      </c>
      <c r="J222" s="87">
        <v>1</v>
      </c>
      <c r="K222" s="87">
        <v>1</v>
      </c>
      <c r="L222" s="88">
        <v>1</v>
      </c>
      <c r="M222" s="89">
        <v>1</v>
      </c>
      <c r="N222" s="118"/>
      <c r="S222" s="122"/>
      <c r="T222" s="122"/>
      <c r="U222" s="122"/>
    </row>
    <row r="223" spans="1:21" hidden="1" outlineLevel="1" x14ac:dyDescent="0.25">
      <c r="A223" s="117" t="s">
        <v>1514</v>
      </c>
      <c r="B223" s="105" t="s">
        <v>1357</v>
      </c>
      <c r="C223" s="15" t="s">
        <v>1297</v>
      </c>
      <c r="D223" s="119"/>
      <c r="E223" s="120" t="str">
        <f t="shared" si="16"/>
        <v>Repayment_C_loan_sl_other_cur</v>
      </c>
      <c r="F223" s="199">
        <v>1</v>
      </c>
      <c r="G223" s="87">
        <v>1</v>
      </c>
      <c r="H223" s="87">
        <v>1</v>
      </c>
      <c r="I223" s="87">
        <v>1</v>
      </c>
      <c r="J223" s="87">
        <v>1</v>
      </c>
      <c r="K223" s="87">
        <v>1</v>
      </c>
      <c r="L223" s="88">
        <v>1</v>
      </c>
      <c r="M223" s="89">
        <v>1</v>
      </c>
      <c r="N223" s="118"/>
      <c r="S223" s="122"/>
      <c r="T223" s="122"/>
      <c r="U223" s="122"/>
    </row>
    <row r="224" spans="1:21" hidden="1" outlineLevel="1" x14ac:dyDescent="0.25">
      <c r="A224" s="117" t="s">
        <v>1515</v>
      </c>
      <c r="B224" s="105" t="s">
        <v>1321</v>
      </c>
      <c r="C224" s="15" t="s">
        <v>1297</v>
      </c>
      <c r="D224" s="119" t="s">
        <v>1404</v>
      </c>
      <c r="E224" s="120" t="str">
        <f t="shared" si="16"/>
        <v>PD_good_C_loan_res_rub</v>
      </c>
      <c r="F224" s="199">
        <v>1</v>
      </c>
      <c r="G224" s="87">
        <v>1</v>
      </c>
      <c r="H224" s="87">
        <v>1</v>
      </c>
      <c r="I224" s="87">
        <v>1</v>
      </c>
      <c r="J224" s="87">
        <v>1</v>
      </c>
      <c r="K224" s="87">
        <v>1</v>
      </c>
      <c r="L224" s="88">
        <v>1</v>
      </c>
      <c r="M224" s="89">
        <v>1</v>
      </c>
      <c r="N224" s="118"/>
      <c r="O224" s="70" t="s">
        <v>1425</v>
      </c>
      <c r="S224" s="122"/>
      <c r="T224" s="122"/>
      <c r="U224" s="122"/>
    </row>
    <row r="225" spans="1:21" hidden="1" outlineLevel="1" x14ac:dyDescent="0.25">
      <c r="A225" s="117" t="s">
        <v>1516</v>
      </c>
      <c r="B225" s="105" t="s">
        <v>1333</v>
      </c>
      <c r="C225" s="15" t="s">
        <v>1297</v>
      </c>
      <c r="D225" s="119"/>
      <c r="E225" s="120" t="str">
        <f t="shared" si="16"/>
        <v>PD_good_off_C_loan_res_rub</v>
      </c>
      <c r="F225" s="199">
        <v>1</v>
      </c>
      <c r="G225" s="87">
        <v>1</v>
      </c>
      <c r="H225" s="87">
        <v>1</v>
      </c>
      <c r="I225" s="87">
        <v>1</v>
      </c>
      <c r="J225" s="87">
        <v>1</v>
      </c>
      <c r="K225" s="87">
        <v>1</v>
      </c>
      <c r="L225" s="88">
        <v>1</v>
      </c>
      <c r="M225" s="89">
        <v>1</v>
      </c>
      <c r="N225" s="118"/>
      <c r="S225" s="122"/>
      <c r="T225" s="122"/>
      <c r="U225" s="122"/>
    </row>
    <row r="226" spans="1:21" hidden="1" outlineLevel="1" x14ac:dyDescent="0.25">
      <c r="A226" s="117" t="s">
        <v>1517</v>
      </c>
      <c r="B226" s="105" t="s">
        <v>1321</v>
      </c>
      <c r="C226" s="15" t="s">
        <v>1297</v>
      </c>
      <c r="D226" s="119" t="s">
        <v>1404</v>
      </c>
      <c r="E226" s="120" t="str">
        <f t="shared" si="16"/>
        <v>Prov_good_C_loan_res_rub</v>
      </c>
      <c r="F226" s="199">
        <v>1</v>
      </c>
      <c r="G226" s="87">
        <v>1</v>
      </c>
      <c r="H226" s="87">
        <v>1</v>
      </c>
      <c r="I226" s="87">
        <v>1</v>
      </c>
      <c r="J226" s="87">
        <v>1</v>
      </c>
      <c r="K226" s="87">
        <v>1</v>
      </c>
      <c r="L226" s="88">
        <v>1</v>
      </c>
      <c r="M226" s="89">
        <v>1</v>
      </c>
      <c r="N226" s="118"/>
      <c r="S226" s="122"/>
      <c r="T226" s="122"/>
      <c r="U226" s="122"/>
    </row>
    <row r="227" spans="1:21" hidden="1" outlineLevel="1" x14ac:dyDescent="0.25">
      <c r="A227" s="117" t="s">
        <v>1518</v>
      </c>
      <c r="B227" s="105" t="s">
        <v>1321</v>
      </c>
      <c r="C227" s="15" t="s">
        <v>1297</v>
      </c>
      <c r="D227" s="119" t="s">
        <v>1404</v>
      </c>
      <c r="E227" s="120" t="str">
        <f t="shared" si="16"/>
        <v>Prov_NPL_C_loan_res_rub</v>
      </c>
      <c r="F227" s="199">
        <v>1</v>
      </c>
      <c r="G227" s="87">
        <v>1</v>
      </c>
      <c r="H227" s="87">
        <v>1</v>
      </c>
      <c r="I227" s="87">
        <v>1</v>
      </c>
      <c r="J227" s="87">
        <v>1</v>
      </c>
      <c r="K227" s="87">
        <v>1</v>
      </c>
      <c r="L227" s="88">
        <v>1</v>
      </c>
      <c r="M227" s="89">
        <v>1</v>
      </c>
      <c r="N227" s="118"/>
      <c r="S227" s="122"/>
      <c r="T227" s="122"/>
      <c r="U227" s="122"/>
    </row>
    <row r="228" spans="1:21" hidden="1" outlineLevel="1" x14ac:dyDescent="0.25">
      <c r="A228" s="117" t="s">
        <v>1519</v>
      </c>
      <c r="B228" s="105" t="s">
        <v>1321</v>
      </c>
      <c r="C228" s="15" t="s">
        <v>1297</v>
      </c>
      <c r="D228" s="119"/>
      <c r="E228" s="120" t="str">
        <f t="shared" si="16"/>
        <v>LTV_C_loan_res_rub</v>
      </c>
      <c r="F228" s="134">
        <v>1</v>
      </c>
      <c r="G228" s="87">
        <v>1</v>
      </c>
      <c r="H228" s="87">
        <v>1</v>
      </c>
      <c r="I228" s="87">
        <v>1</v>
      </c>
      <c r="J228" s="87">
        <v>1</v>
      </c>
      <c r="K228" s="87">
        <v>1</v>
      </c>
      <c r="L228" s="88">
        <v>1</v>
      </c>
      <c r="M228" s="89">
        <v>1</v>
      </c>
      <c r="N228" s="118"/>
      <c r="S228" s="122"/>
      <c r="T228" s="122"/>
      <c r="U228" s="122"/>
    </row>
    <row r="229" spans="1:21" hidden="1" outlineLevel="1" x14ac:dyDescent="0.25">
      <c r="A229" s="117" t="s">
        <v>1520</v>
      </c>
      <c r="B229" s="105" t="s">
        <v>1296</v>
      </c>
      <c r="C229" s="15" t="s">
        <v>1297</v>
      </c>
      <c r="D229" s="119"/>
      <c r="E229" s="120" t="str">
        <f t="shared" si="16"/>
        <v>Off_to_Bal_C_loan_res_rub</v>
      </c>
      <c r="F229" s="121">
        <v>1</v>
      </c>
      <c r="G229" s="87">
        <v>1</v>
      </c>
      <c r="H229" s="87">
        <v>1</v>
      </c>
      <c r="I229" s="87">
        <v>1</v>
      </c>
      <c r="J229" s="87">
        <v>1</v>
      </c>
      <c r="K229" s="87">
        <v>1</v>
      </c>
      <c r="L229" s="88">
        <v>1</v>
      </c>
      <c r="M229" s="89">
        <v>1</v>
      </c>
      <c r="N229" s="118"/>
      <c r="S229" s="122"/>
      <c r="T229" s="122"/>
      <c r="U229" s="122"/>
    </row>
    <row r="230" spans="1:21" outlineLevel="1" x14ac:dyDescent="0.25">
      <c r="A230" s="117" t="s">
        <v>1521</v>
      </c>
      <c r="B230" s="105" t="s">
        <v>1331</v>
      </c>
      <c r="C230" s="15" t="s">
        <v>1297</v>
      </c>
      <c r="D230" s="119" t="s">
        <v>1404</v>
      </c>
      <c r="E230" s="120" t="str">
        <f t="shared" si="16"/>
        <v>New_loans_C_loan_res_rub</v>
      </c>
      <c r="F230" s="199">
        <v>1</v>
      </c>
      <c r="G230" s="87">
        <v>1</v>
      </c>
      <c r="H230" s="87">
        <v>1</v>
      </c>
      <c r="I230" s="87">
        <v>1</v>
      </c>
      <c r="J230" s="87">
        <v>1</v>
      </c>
      <c r="K230" s="87">
        <v>1</v>
      </c>
      <c r="L230" s="88">
        <v>1</v>
      </c>
      <c r="M230" s="89">
        <v>1</v>
      </c>
      <c r="N230" s="118"/>
      <c r="S230" s="122"/>
      <c r="T230" s="122"/>
      <c r="U230" s="122"/>
    </row>
    <row r="231" spans="1:21" hidden="1" outlineLevel="1" x14ac:dyDescent="0.25">
      <c r="A231" s="117" t="s">
        <v>1522</v>
      </c>
      <c r="B231" s="105" t="s">
        <v>1357</v>
      </c>
      <c r="C231" s="15" t="s">
        <v>1297</v>
      </c>
      <c r="D231" s="119"/>
      <c r="E231" s="120" t="str">
        <f t="shared" si="16"/>
        <v>Repayment_C_loan_res_rub</v>
      </c>
      <c r="F231" s="199">
        <v>1</v>
      </c>
      <c r="G231" s="87">
        <v>1</v>
      </c>
      <c r="H231" s="87">
        <v>1</v>
      </c>
      <c r="I231" s="87">
        <v>1</v>
      </c>
      <c r="J231" s="87">
        <v>1</v>
      </c>
      <c r="K231" s="87">
        <v>1</v>
      </c>
      <c r="L231" s="88">
        <v>1</v>
      </c>
      <c r="M231" s="89">
        <v>1</v>
      </c>
      <c r="N231" s="118"/>
      <c r="S231" s="122"/>
      <c r="T231" s="122"/>
      <c r="U231" s="122"/>
    </row>
    <row r="232" spans="1:21" hidden="1" outlineLevel="1" x14ac:dyDescent="0.25">
      <c r="A232" s="117" t="s">
        <v>1523</v>
      </c>
      <c r="B232" s="105" t="s">
        <v>1357</v>
      </c>
      <c r="C232" s="15" t="s">
        <v>1297</v>
      </c>
      <c r="D232" s="119"/>
      <c r="E232" s="120" t="str">
        <f t="shared" si="16"/>
        <v>Prererate_C_loan_res_rub</v>
      </c>
      <c r="F232" s="121">
        <v>0.3</v>
      </c>
      <c r="G232" s="87">
        <v>1</v>
      </c>
      <c r="H232" s="87">
        <v>1</v>
      </c>
      <c r="I232" s="87">
        <v>1</v>
      </c>
      <c r="J232" s="87">
        <v>1</v>
      </c>
      <c r="K232" s="87">
        <v>1</v>
      </c>
      <c r="L232" s="88">
        <v>1</v>
      </c>
      <c r="M232" s="89">
        <v>1</v>
      </c>
      <c r="N232" s="118"/>
      <c r="S232" s="122"/>
      <c r="T232" s="122"/>
      <c r="U232" s="122"/>
    </row>
    <row r="233" spans="1:21" hidden="1" outlineLevel="1" x14ac:dyDescent="0.25">
      <c r="A233" s="117" t="s">
        <v>1524</v>
      </c>
      <c r="B233" s="105" t="s">
        <v>1357</v>
      </c>
      <c r="C233" s="15" t="s">
        <v>1297</v>
      </c>
      <c r="D233" s="119"/>
      <c r="E233" s="120" t="str">
        <f t="shared" si="16"/>
        <v>PD_good_C_loan_res_cur</v>
      </c>
      <c r="F233" s="199">
        <v>1</v>
      </c>
      <c r="G233" s="87">
        <v>1</v>
      </c>
      <c r="H233" s="87">
        <v>1</v>
      </c>
      <c r="I233" s="87">
        <v>1</v>
      </c>
      <c r="J233" s="87">
        <v>1</v>
      </c>
      <c r="K233" s="87">
        <v>1</v>
      </c>
      <c r="L233" s="88">
        <v>1</v>
      </c>
      <c r="M233" s="89">
        <v>1</v>
      </c>
      <c r="N233" s="118"/>
      <c r="S233" s="122"/>
      <c r="T233" s="122"/>
      <c r="U233" s="122"/>
    </row>
    <row r="234" spans="1:21" hidden="1" outlineLevel="1" x14ac:dyDescent="0.25">
      <c r="A234" s="117" t="s">
        <v>1525</v>
      </c>
      <c r="B234" s="105" t="s">
        <v>1333</v>
      </c>
      <c r="C234" s="15" t="s">
        <v>1297</v>
      </c>
      <c r="D234" s="119"/>
      <c r="E234" s="120" t="str">
        <f t="shared" si="16"/>
        <v>PD_good_off_C_loan_res_cur</v>
      </c>
      <c r="F234" s="199">
        <v>1</v>
      </c>
      <c r="G234" s="87">
        <v>1</v>
      </c>
      <c r="H234" s="87">
        <v>1</v>
      </c>
      <c r="I234" s="87">
        <v>1</v>
      </c>
      <c r="J234" s="87">
        <v>1</v>
      </c>
      <c r="K234" s="87">
        <v>1</v>
      </c>
      <c r="L234" s="88">
        <v>1</v>
      </c>
      <c r="M234" s="89">
        <v>1</v>
      </c>
      <c r="N234" s="118"/>
      <c r="S234" s="122"/>
      <c r="T234" s="122"/>
      <c r="U234" s="122"/>
    </row>
    <row r="235" spans="1:21" hidden="1" outlineLevel="1" x14ac:dyDescent="0.25">
      <c r="A235" s="117" t="s">
        <v>1526</v>
      </c>
      <c r="B235" s="105" t="s">
        <v>1357</v>
      </c>
      <c r="C235" s="15" t="s">
        <v>1297</v>
      </c>
      <c r="D235" s="119"/>
      <c r="E235" s="120" t="str">
        <f t="shared" si="16"/>
        <v>Prov_good_C_loan_res_cur</v>
      </c>
      <c r="F235" s="199">
        <v>1</v>
      </c>
      <c r="G235" s="87">
        <v>1</v>
      </c>
      <c r="H235" s="87">
        <v>1</v>
      </c>
      <c r="I235" s="87">
        <v>1</v>
      </c>
      <c r="J235" s="87">
        <v>1</v>
      </c>
      <c r="K235" s="87">
        <v>1</v>
      </c>
      <c r="L235" s="88">
        <v>1</v>
      </c>
      <c r="M235" s="89">
        <v>1</v>
      </c>
      <c r="N235" s="118"/>
      <c r="S235" s="122"/>
      <c r="T235" s="122"/>
      <c r="U235" s="122"/>
    </row>
    <row r="236" spans="1:21" hidden="1" outlineLevel="1" x14ac:dyDescent="0.25">
      <c r="A236" s="117" t="s">
        <v>1527</v>
      </c>
      <c r="B236" s="105" t="s">
        <v>1357</v>
      </c>
      <c r="C236" s="15" t="s">
        <v>1297</v>
      </c>
      <c r="D236" s="119"/>
      <c r="E236" s="120" t="str">
        <f t="shared" si="16"/>
        <v>Prov_NPL_C_loan_res_cur</v>
      </c>
      <c r="F236" s="199">
        <v>1</v>
      </c>
      <c r="G236" s="87">
        <v>1</v>
      </c>
      <c r="H236" s="87">
        <v>1</v>
      </c>
      <c r="I236" s="87">
        <v>1</v>
      </c>
      <c r="J236" s="87">
        <v>1</v>
      </c>
      <c r="K236" s="87">
        <v>1</v>
      </c>
      <c r="L236" s="88">
        <v>1</v>
      </c>
      <c r="M236" s="89">
        <v>1</v>
      </c>
      <c r="N236" s="118"/>
      <c r="S236" s="122"/>
      <c r="T236" s="122"/>
      <c r="U236" s="122"/>
    </row>
    <row r="237" spans="1:21" hidden="1" outlineLevel="1" x14ac:dyDescent="0.25">
      <c r="A237" s="117" t="s">
        <v>1528</v>
      </c>
      <c r="B237" s="105" t="s">
        <v>1357</v>
      </c>
      <c r="C237" s="15" t="s">
        <v>1297</v>
      </c>
      <c r="D237" s="119"/>
      <c r="E237" s="120" t="str">
        <f t="shared" si="16"/>
        <v>LTV_C_loan_res_cur</v>
      </c>
      <c r="F237" s="134">
        <v>1</v>
      </c>
      <c r="G237" s="87">
        <v>1</v>
      </c>
      <c r="H237" s="87">
        <v>1</v>
      </c>
      <c r="I237" s="87">
        <v>1</v>
      </c>
      <c r="J237" s="87">
        <v>1</v>
      </c>
      <c r="K237" s="87">
        <v>1</v>
      </c>
      <c r="L237" s="88">
        <v>1</v>
      </c>
      <c r="M237" s="89">
        <v>1</v>
      </c>
      <c r="N237" s="118"/>
      <c r="S237" s="122"/>
      <c r="T237" s="122"/>
      <c r="U237" s="122"/>
    </row>
    <row r="238" spans="1:21" hidden="1" outlineLevel="1" x14ac:dyDescent="0.25">
      <c r="A238" s="117" t="s">
        <v>1529</v>
      </c>
      <c r="B238" s="105" t="s">
        <v>1296</v>
      </c>
      <c r="C238" s="15" t="s">
        <v>1297</v>
      </c>
      <c r="D238" s="119"/>
      <c r="E238" s="120" t="str">
        <f t="shared" si="16"/>
        <v>Off_to_Bal_C_loan_res_cur</v>
      </c>
      <c r="F238" s="121">
        <v>1</v>
      </c>
      <c r="G238" s="87">
        <v>1</v>
      </c>
      <c r="H238" s="87">
        <v>1</v>
      </c>
      <c r="I238" s="87">
        <v>1</v>
      </c>
      <c r="J238" s="87">
        <v>1</v>
      </c>
      <c r="K238" s="87">
        <v>1</v>
      </c>
      <c r="L238" s="88">
        <v>1</v>
      </c>
      <c r="M238" s="89">
        <v>1</v>
      </c>
      <c r="N238" s="118"/>
      <c r="S238" s="122"/>
      <c r="T238" s="122"/>
      <c r="U238" s="122"/>
    </row>
    <row r="239" spans="1:21" outlineLevel="1" x14ac:dyDescent="0.25">
      <c r="A239" s="117" t="s">
        <v>1530</v>
      </c>
      <c r="B239" s="105" t="s">
        <v>1357</v>
      </c>
      <c r="C239" s="15" t="s">
        <v>1297</v>
      </c>
      <c r="D239" s="119"/>
      <c r="E239" s="120" t="str">
        <f t="shared" si="16"/>
        <v>New_loans_C_loan_res_cur</v>
      </c>
      <c r="F239" s="199">
        <v>1</v>
      </c>
      <c r="G239" s="87">
        <v>1</v>
      </c>
      <c r="H239" s="87">
        <v>1</v>
      </c>
      <c r="I239" s="87">
        <v>1</v>
      </c>
      <c r="J239" s="87">
        <v>1</v>
      </c>
      <c r="K239" s="87">
        <v>1</v>
      </c>
      <c r="L239" s="88">
        <v>1</v>
      </c>
      <c r="M239" s="89">
        <v>1</v>
      </c>
      <c r="N239" s="118"/>
      <c r="S239" s="122"/>
      <c r="T239" s="122"/>
      <c r="U239" s="122"/>
    </row>
    <row r="240" spans="1:21" hidden="1" outlineLevel="1" x14ac:dyDescent="0.25">
      <c r="A240" s="117" t="s">
        <v>1531</v>
      </c>
      <c r="B240" s="105" t="s">
        <v>1357</v>
      </c>
      <c r="C240" s="15" t="s">
        <v>1297</v>
      </c>
      <c r="D240" s="119"/>
      <c r="E240" s="120" t="str">
        <f t="shared" ref="E240:E303" si="17">$A240</f>
        <v>Prererate_C_loan_res_cur</v>
      </c>
      <c r="F240" s="121">
        <v>0.3</v>
      </c>
      <c r="G240" s="87">
        <v>1</v>
      </c>
      <c r="H240" s="87">
        <v>1</v>
      </c>
      <c r="I240" s="87">
        <v>1</v>
      </c>
      <c r="J240" s="87">
        <v>1</v>
      </c>
      <c r="K240" s="87">
        <v>1</v>
      </c>
      <c r="L240" s="88">
        <v>1</v>
      </c>
      <c r="M240" s="89">
        <v>1</v>
      </c>
      <c r="N240" s="118"/>
      <c r="S240" s="122"/>
      <c r="T240" s="122"/>
      <c r="U240" s="122"/>
    </row>
    <row r="241" spans="1:21" hidden="1" outlineLevel="1" x14ac:dyDescent="0.25">
      <c r="A241" s="117" t="s">
        <v>1532</v>
      </c>
      <c r="B241" s="105" t="s">
        <v>1357</v>
      </c>
      <c r="C241" s="15" t="s">
        <v>1297</v>
      </c>
      <c r="D241" s="119"/>
      <c r="E241" s="120" t="str">
        <f t="shared" si="17"/>
        <v>Repayment_C_loan_res_cur</v>
      </c>
      <c r="F241" s="199">
        <v>1</v>
      </c>
      <c r="G241" s="87">
        <v>1</v>
      </c>
      <c r="H241" s="87">
        <v>1</v>
      </c>
      <c r="I241" s="87">
        <v>1</v>
      </c>
      <c r="J241" s="87">
        <v>1</v>
      </c>
      <c r="K241" s="87">
        <v>1</v>
      </c>
      <c r="L241" s="88">
        <v>1</v>
      </c>
      <c r="M241" s="89">
        <v>1</v>
      </c>
      <c r="N241" s="118"/>
      <c r="S241" s="122"/>
      <c r="T241" s="122"/>
      <c r="U241" s="122"/>
    </row>
    <row r="242" spans="1:21" hidden="1" outlineLevel="1" x14ac:dyDescent="0.25">
      <c r="A242" s="117" t="s">
        <v>1533</v>
      </c>
      <c r="B242" s="105" t="s">
        <v>1321</v>
      </c>
      <c r="C242" s="15" t="s">
        <v>1297</v>
      </c>
      <c r="D242" s="119" t="s">
        <v>1404</v>
      </c>
      <c r="E242" s="120" t="str">
        <f t="shared" si="17"/>
        <v>PD_good_C_loan_legacy_rub</v>
      </c>
      <c r="F242" s="199">
        <v>1</v>
      </c>
      <c r="G242" s="87">
        <v>1</v>
      </c>
      <c r="H242" s="87">
        <v>1</v>
      </c>
      <c r="I242" s="87">
        <v>1</v>
      </c>
      <c r="J242" s="87">
        <v>1</v>
      </c>
      <c r="K242" s="87">
        <v>1</v>
      </c>
      <c r="L242" s="88">
        <v>1</v>
      </c>
      <c r="M242" s="89">
        <v>1</v>
      </c>
      <c r="N242" s="118"/>
      <c r="O242" s="70" t="s">
        <v>1425</v>
      </c>
      <c r="S242" s="122"/>
      <c r="T242" s="122"/>
      <c r="U242" s="122"/>
    </row>
    <row r="243" spans="1:21" hidden="1" outlineLevel="1" x14ac:dyDescent="0.25">
      <c r="A243" s="117" t="s">
        <v>1534</v>
      </c>
      <c r="B243" s="105" t="s">
        <v>1333</v>
      </c>
      <c r="C243" s="15" t="s">
        <v>1297</v>
      </c>
      <c r="D243" s="119"/>
      <c r="E243" s="120" t="str">
        <f t="shared" si="17"/>
        <v>PD_good_off_C_loan_legacy_rub</v>
      </c>
      <c r="F243" s="199">
        <v>1</v>
      </c>
      <c r="G243" s="87">
        <v>1</v>
      </c>
      <c r="H243" s="87">
        <v>1</v>
      </c>
      <c r="I243" s="87">
        <v>1</v>
      </c>
      <c r="J243" s="87">
        <v>1</v>
      </c>
      <c r="K243" s="87">
        <v>1</v>
      </c>
      <c r="L243" s="88">
        <v>1</v>
      </c>
      <c r="M243" s="89">
        <v>1</v>
      </c>
      <c r="N243" s="118"/>
      <c r="S243" s="122"/>
      <c r="T243" s="122"/>
      <c r="U243" s="122"/>
    </row>
    <row r="244" spans="1:21" hidden="1" outlineLevel="1" x14ac:dyDescent="0.25">
      <c r="A244" s="117" t="s">
        <v>1535</v>
      </c>
      <c r="B244" s="105" t="s">
        <v>1321</v>
      </c>
      <c r="C244" s="15" t="s">
        <v>1297</v>
      </c>
      <c r="D244" s="119" t="s">
        <v>1404</v>
      </c>
      <c r="E244" s="120" t="str">
        <f t="shared" si="17"/>
        <v>Prov_good_C_loan_legacy_rub</v>
      </c>
      <c r="F244" s="199">
        <v>1</v>
      </c>
      <c r="G244" s="87">
        <v>1</v>
      </c>
      <c r="H244" s="87">
        <v>1</v>
      </c>
      <c r="I244" s="87">
        <v>1</v>
      </c>
      <c r="J244" s="87">
        <v>1</v>
      </c>
      <c r="K244" s="87">
        <v>1</v>
      </c>
      <c r="L244" s="88">
        <v>1</v>
      </c>
      <c r="M244" s="89">
        <v>1</v>
      </c>
      <c r="N244" s="118"/>
      <c r="S244" s="122"/>
      <c r="T244" s="122"/>
      <c r="U244" s="122"/>
    </row>
    <row r="245" spans="1:21" hidden="1" outlineLevel="1" x14ac:dyDescent="0.25">
      <c r="A245" s="117" t="s">
        <v>1536</v>
      </c>
      <c r="B245" s="105" t="s">
        <v>1321</v>
      </c>
      <c r="C245" s="15" t="s">
        <v>1297</v>
      </c>
      <c r="D245" s="119" t="s">
        <v>1404</v>
      </c>
      <c r="E245" s="120" t="str">
        <f t="shared" si="17"/>
        <v>Prov_NPL_C_loan_legacy_rub</v>
      </c>
      <c r="F245" s="199">
        <v>1</v>
      </c>
      <c r="G245" s="87">
        <v>1</v>
      </c>
      <c r="H245" s="87">
        <v>1</v>
      </c>
      <c r="I245" s="87">
        <v>1</v>
      </c>
      <c r="J245" s="87">
        <v>1</v>
      </c>
      <c r="K245" s="87">
        <v>1</v>
      </c>
      <c r="L245" s="88">
        <v>1</v>
      </c>
      <c r="M245" s="89">
        <v>1</v>
      </c>
      <c r="N245" s="118"/>
      <c r="S245" s="122"/>
      <c r="T245" s="122"/>
      <c r="U245" s="122"/>
    </row>
    <row r="246" spans="1:21" hidden="1" outlineLevel="1" x14ac:dyDescent="0.25">
      <c r="A246" s="117" t="s">
        <v>1537</v>
      </c>
      <c r="B246" s="105" t="s">
        <v>1321</v>
      </c>
      <c r="C246" s="15" t="s">
        <v>1297</v>
      </c>
      <c r="D246" s="119"/>
      <c r="E246" s="120" t="str">
        <f t="shared" si="17"/>
        <v>LTV_C_loan_legacy_rub</v>
      </c>
      <c r="F246" s="134">
        <v>1</v>
      </c>
      <c r="G246" s="87">
        <v>1</v>
      </c>
      <c r="H246" s="87">
        <v>1</v>
      </c>
      <c r="I246" s="87">
        <v>1</v>
      </c>
      <c r="J246" s="87">
        <v>1</v>
      </c>
      <c r="K246" s="87">
        <v>1</v>
      </c>
      <c r="L246" s="88">
        <v>1</v>
      </c>
      <c r="M246" s="89">
        <v>1</v>
      </c>
      <c r="N246" s="118"/>
      <c r="S246" s="122"/>
      <c r="T246" s="122"/>
      <c r="U246" s="122"/>
    </row>
    <row r="247" spans="1:21" hidden="1" outlineLevel="1" x14ac:dyDescent="0.25">
      <c r="A247" s="117" t="s">
        <v>1538</v>
      </c>
      <c r="B247" s="105" t="s">
        <v>1296</v>
      </c>
      <c r="C247" s="15" t="s">
        <v>1297</v>
      </c>
      <c r="D247" s="119"/>
      <c r="E247" s="120" t="str">
        <f t="shared" si="17"/>
        <v>Off_to_Bal_C_loan_legacy_rub</v>
      </c>
      <c r="F247" s="121">
        <v>1</v>
      </c>
      <c r="G247" s="87">
        <v>1</v>
      </c>
      <c r="H247" s="87">
        <v>1</v>
      </c>
      <c r="I247" s="87">
        <v>1</v>
      </c>
      <c r="J247" s="87">
        <v>1</v>
      </c>
      <c r="K247" s="87">
        <v>1</v>
      </c>
      <c r="L247" s="88">
        <v>1</v>
      </c>
      <c r="M247" s="89">
        <v>1</v>
      </c>
      <c r="N247" s="118"/>
      <c r="S247" s="122"/>
      <c r="T247" s="122"/>
      <c r="U247" s="122"/>
    </row>
    <row r="248" spans="1:21" outlineLevel="1" x14ac:dyDescent="0.25">
      <c r="A248" s="117" t="s">
        <v>1539</v>
      </c>
      <c r="B248" s="105" t="s">
        <v>1331</v>
      </c>
      <c r="C248" s="15" t="s">
        <v>1297</v>
      </c>
      <c r="D248" s="119" t="s">
        <v>1404</v>
      </c>
      <c r="E248" s="120" t="str">
        <f t="shared" si="17"/>
        <v>New_loans_C_loan_legacy_rub</v>
      </c>
      <c r="F248" s="199">
        <v>1</v>
      </c>
      <c r="G248" s="87">
        <v>1</v>
      </c>
      <c r="H248" s="87">
        <v>1</v>
      </c>
      <c r="I248" s="87">
        <v>1</v>
      </c>
      <c r="J248" s="87">
        <v>1</v>
      </c>
      <c r="K248" s="87">
        <v>1</v>
      </c>
      <c r="L248" s="88">
        <v>1</v>
      </c>
      <c r="M248" s="89">
        <v>1</v>
      </c>
      <c r="N248" s="118"/>
      <c r="S248" s="122"/>
      <c r="T248" s="122"/>
      <c r="U248" s="122"/>
    </row>
    <row r="249" spans="1:21" hidden="1" outlineLevel="1" x14ac:dyDescent="0.25">
      <c r="A249" s="117" t="s">
        <v>1540</v>
      </c>
      <c r="B249" s="105" t="s">
        <v>1357</v>
      </c>
      <c r="C249" s="15" t="s">
        <v>1297</v>
      </c>
      <c r="D249" s="119"/>
      <c r="E249" s="120" t="str">
        <f t="shared" si="17"/>
        <v>Repayment_C_loan_legacy_rub</v>
      </c>
      <c r="F249" s="199">
        <v>1</v>
      </c>
      <c r="G249" s="87">
        <v>1</v>
      </c>
      <c r="H249" s="87">
        <v>1</v>
      </c>
      <c r="I249" s="87">
        <v>1</v>
      </c>
      <c r="J249" s="87">
        <v>1</v>
      </c>
      <c r="K249" s="87">
        <v>1</v>
      </c>
      <c r="L249" s="88">
        <v>1</v>
      </c>
      <c r="M249" s="89">
        <v>1</v>
      </c>
      <c r="N249" s="118" t="s">
        <v>1412</v>
      </c>
      <c r="S249" s="122"/>
      <c r="T249" s="122"/>
      <c r="U249" s="122"/>
    </row>
    <row r="250" spans="1:21" hidden="1" outlineLevel="1" x14ac:dyDescent="0.25">
      <c r="A250" s="117" t="s">
        <v>1541</v>
      </c>
      <c r="B250" s="105" t="s">
        <v>1357</v>
      </c>
      <c r="C250" s="15" t="s">
        <v>1297</v>
      </c>
      <c r="D250" s="119"/>
      <c r="E250" s="120" t="str">
        <f t="shared" si="17"/>
        <v>Prererate_C_loan_legacy_rub</v>
      </c>
      <c r="F250" s="121">
        <v>0.3</v>
      </c>
      <c r="G250" s="87">
        <v>1</v>
      </c>
      <c r="H250" s="87">
        <v>1</v>
      </c>
      <c r="I250" s="87">
        <v>1</v>
      </c>
      <c r="J250" s="87">
        <v>1</v>
      </c>
      <c r="K250" s="87">
        <v>1</v>
      </c>
      <c r="L250" s="88">
        <v>1</v>
      </c>
      <c r="M250" s="89">
        <v>1</v>
      </c>
      <c r="N250" s="118" t="s">
        <v>1414</v>
      </c>
      <c r="S250" s="122"/>
      <c r="T250" s="122"/>
      <c r="U250" s="122"/>
    </row>
    <row r="251" spans="1:21" hidden="1" outlineLevel="1" x14ac:dyDescent="0.25">
      <c r="A251" s="117" t="s">
        <v>1542</v>
      </c>
      <c r="B251" s="105" t="s">
        <v>1357</v>
      </c>
      <c r="C251" s="15" t="s">
        <v>1297</v>
      </c>
      <c r="D251" s="119"/>
      <c r="E251" s="120" t="str">
        <f t="shared" si="17"/>
        <v>PD_good_C_loan_legacy_cur</v>
      </c>
      <c r="F251" s="199">
        <v>1</v>
      </c>
      <c r="G251" s="87">
        <v>1</v>
      </c>
      <c r="H251" s="87">
        <v>1</v>
      </c>
      <c r="I251" s="87">
        <v>1</v>
      </c>
      <c r="J251" s="87">
        <v>1</v>
      </c>
      <c r="K251" s="87">
        <v>1</v>
      </c>
      <c r="L251" s="88">
        <v>1</v>
      </c>
      <c r="M251" s="89">
        <v>1</v>
      </c>
      <c r="N251" s="118"/>
      <c r="S251" s="122"/>
      <c r="T251" s="122"/>
      <c r="U251" s="122"/>
    </row>
    <row r="252" spans="1:21" hidden="1" outlineLevel="1" x14ac:dyDescent="0.25">
      <c r="A252" s="117" t="s">
        <v>1543</v>
      </c>
      <c r="B252" s="105" t="s">
        <v>1333</v>
      </c>
      <c r="C252" s="15" t="s">
        <v>1297</v>
      </c>
      <c r="D252" s="119"/>
      <c r="E252" s="120" t="str">
        <f t="shared" si="17"/>
        <v>PD_good_off_C_loan_legacy_cur</v>
      </c>
      <c r="F252" s="199">
        <v>1</v>
      </c>
      <c r="G252" s="87">
        <v>1</v>
      </c>
      <c r="H252" s="87">
        <v>1</v>
      </c>
      <c r="I252" s="87">
        <v>1</v>
      </c>
      <c r="J252" s="87">
        <v>1</v>
      </c>
      <c r="K252" s="87">
        <v>1</v>
      </c>
      <c r="L252" s="88">
        <v>1</v>
      </c>
      <c r="M252" s="89">
        <v>1</v>
      </c>
      <c r="N252" s="118"/>
      <c r="S252" s="122"/>
      <c r="T252" s="122"/>
      <c r="U252" s="122"/>
    </row>
    <row r="253" spans="1:21" hidden="1" outlineLevel="1" x14ac:dyDescent="0.25">
      <c r="A253" s="117" t="s">
        <v>1544</v>
      </c>
      <c r="B253" s="105" t="s">
        <v>1357</v>
      </c>
      <c r="C253" s="15" t="s">
        <v>1297</v>
      </c>
      <c r="D253" s="119"/>
      <c r="E253" s="120" t="str">
        <f t="shared" si="17"/>
        <v>Prov_good_C_loan_legacy_cur</v>
      </c>
      <c r="F253" s="199">
        <v>1</v>
      </c>
      <c r="G253" s="87">
        <v>1</v>
      </c>
      <c r="H253" s="87">
        <v>1</v>
      </c>
      <c r="I253" s="87">
        <v>1</v>
      </c>
      <c r="J253" s="87">
        <v>1</v>
      </c>
      <c r="K253" s="87">
        <v>1</v>
      </c>
      <c r="L253" s="88">
        <v>1</v>
      </c>
      <c r="M253" s="89">
        <v>1</v>
      </c>
      <c r="N253" s="118"/>
      <c r="S253" s="122"/>
      <c r="T253" s="122"/>
      <c r="U253" s="122"/>
    </row>
    <row r="254" spans="1:21" hidden="1" outlineLevel="1" x14ac:dyDescent="0.25">
      <c r="A254" s="117" t="s">
        <v>1545</v>
      </c>
      <c r="B254" s="105" t="s">
        <v>1357</v>
      </c>
      <c r="C254" s="15" t="s">
        <v>1297</v>
      </c>
      <c r="D254" s="119"/>
      <c r="E254" s="120" t="str">
        <f t="shared" si="17"/>
        <v>Prov_NPL_C_loan_legacy_cur</v>
      </c>
      <c r="F254" s="199">
        <v>1</v>
      </c>
      <c r="G254" s="87">
        <v>1</v>
      </c>
      <c r="H254" s="87">
        <v>1</v>
      </c>
      <c r="I254" s="87">
        <v>1</v>
      </c>
      <c r="J254" s="87">
        <v>1</v>
      </c>
      <c r="K254" s="87">
        <v>1</v>
      </c>
      <c r="L254" s="88">
        <v>1</v>
      </c>
      <c r="M254" s="89">
        <v>1</v>
      </c>
      <c r="N254" s="118"/>
      <c r="S254" s="122"/>
      <c r="T254" s="122"/>
      <c r="U254" s="122"/>
    </row>
    <row r="255" spans="1:21" hidden="1" outlineLevel="1" x14ac:dyDescent="0.25">
      <c r="A255" s="117" t="s">
        <v>1546</v>
      </c>
      <c r="B255" s="105" t="s">
        <v>1357</v>
      </c>
      <c r="C255" s="15" t="s">
        <v>1297</v>
      </c>
      <c r="D255" s="119"/>
      <c r="E255" s="120" t="str">
        <f t="shared" si="17"/>
        <v>LTV_C_loan_legacy_cur</v>
      </c>
      <c r="F255" s="134">
        <v>1</v>
      </c>
      <c r="G255" s="87">
        <v>1</v>
      </c>
      <c r="H255" s="87">
        <v>1</v>
      </c>
      <c r="I255" s="87">
        <v>1</v>
      </c>
      <c r="J255" s="87">
        <v>1</v>
      </c>
      <c r="K255" s="87">
        <v>1</v>
      </c>
      <c r="L255" s="88">
        <v>1</v>
      </c>
      <c r="M255" s="89">
        <v>1</v>
      </c>
      <c r="N255" s="118"/>
      <c r="S255" s="122"/>
      <c r="T255" s="122"/>
      <c r="U255" s="122"/>
    </row>
    <row r="256" spans="1:21" hidden="1" outlineLevel="1" x14ac:dyDescent="0.25">
      <c r="A256" s="117" t="s">
        <v>1547</v>
      </c>
      <c r="B256" s="105" t="s">
        <v>1296</v>
      </c>
      <c r="C256" s="15" t="s">
        <v>1297</v>
      </c>
      <c r="D256" s="119"/>
      <c r="E256" s="120" t="str">
        <f t="shared" si="17"/>
        <v>Off_to_Bal_C_loan_legacy_cur</v>
      </c>
      <c r="F256" s="121">
        <v>1</v>
      </c>
      <c r="G256" s="87">
        <v>1</v>
      </c>
      <c r="H256" s="87">
        <v>1</v>
      </c>
      <c r="I256" s="87">
        <v>1</v>
      </c>
      <c r="J256" s="87">
        <v>1</v>
      </c>
      <c r="K256" s="87">
        <v>1</v>
      </c>
      <c r="L256" s="88">
        <v>1</v>
      </c>
      <c r="M256" s="89">
        <v>1</v>
      </c>
      <c r="N256" s="118"/>
      <c r="S256" s="122"/>
      <c r="T256" s="122"/>
      <c r="U256" s="122"/>
    </row>
    <row r="257" spans="1:21" outlineLevel="1" x14ac:dyDescent="0.25">
      <c r="A257" s="117" t="s">
        <v>1548</v>
      </c>
      <c r="B257" s="105" t="s">
        <v>1357</v>
      </c>
      <c r="C257" s="15" t="s">
        <v>1297</v>
      </c>
      <c r="D257" s="119"/>
      <c r="E257" s="120" t="str">
        <f t="shared" si="17"/>
        <v>New_loans_C_loan_legacy_cur</v>
      </c>
      <c r="F257" s="199">
        <v>1</v>
      </c>
      <c r="G257" s="87">
        <v>1</v>
      </c>
      <c r="H257" s="87">
        <v>1</v>
      </c>
      <c r="I257" s="87">
        <v>1</v>
      </c>
      <c r="J257" s="87">
        <v>1</v>
      </c>
      <c r="K257" s="87">
        <v>1</v>
      </c>
      <c r="L257" s="88">
        <v>1</v>
      </c>
      <c r="M257" s="89">
        <v>1</v>
      </c>
      <c r="N257" s="118"/>
      <c r="S257" s="122"/>
      <c r="T257" s="122"/>
      <c r="U257" s="122"/>
    </row>
    <row r="258" spans="1:21" hidden="1" outlineLevel="1" x14ac:dyDescent="0.25">
      <c r="A258" s="117" t="s">
        <v>1549</v>
      </c>
      <c r="B258" s="105" t="s">
        <v>1357</v>
      </c>
      <c r="C258" s="15" t="s">
        <v>1297</v>
      </c>
      <c r="D258" s="119"/>
      <c r="E258" s="120" t="str">
        <f t="shared" si="17"/>
        <v>Prererate_C_loan_legacy_cur</v>
      </c>
      <c r="F258" s="121">
        <v>0.3</v>
      </c>
      <c r="G258" s="87">
        <v>1</v>
      </c>
      <c r="H258" s="87">
        <v>1</v>
      </c>
      <c r="I258" s="87">
        <v>1</v>
      </c>
      <c r="J258" s="87">
        <v>1</v>
      </c>
      <c r="K258" s="87">
        <v>1</v>
      </c>
      <c r="L258" s="88">
        <v>1</v>
      </c>
      <c r="M258" s="89">
        <v>1</v>
      </c>
      <c r="N258" s="118"/>
      <c r="S258" s="122"/>
      <c r="T258" s="122"/>
      <c r="U258" s="122"/>
    </row>
    <row r="259" spans="1:21" hidden="1" outlineLevel="1" x14ac:dyDescent="0.25">
      <c r="A259" s="117" t="s">
        <v>1550</v>
      </c>
      <c r="B259" s="105" t="s">
        <v>1357</v>
      </c>
      <c r="C259" s="15" t="s">
        <v>1297</v>
      </c>
      <c r="D259" s="119"/>
      <c r="E259" s="120" t="str">
        <f t="shared" si="17"/>
        <v>Repayment_C_loan_legacy_cur</v>
      </c>
      <c r="F259" s="199">
        <v>1</v>
      </c>
      <c r="G259" s="87">
        <v>1</v>
      </c>
      <c r="H259" s="87">
        <v>1</v>
      </c>
      <c r="I259" s="87">
        <v>1</v>
      </c>
      <c r="J259" s="87">
        <v>1</v>
      </c>
      <c r="K259" s="87">
        <v>1</v>
      </c>
      <c r="L259" s="88">
        <v>1</v>
      </c>
      <c r="M259" s="89">
        <v>1</v>
      </c>
      <c r="N259" s="118"/>
      <c r="S259" s="122"/>
      <c r="T259" s="122"/>
      <c r="U259" s="122"/>
    </row>
    <row r="260" spans="1:21" hidden="1" outlineLevel="1" x14ac:dyDescent="0.25">
      <c r="A260" s="117" t="s">
        <v>1551</v>
      </c>
      <c r="B260" s="105"/>
      <c r="C260" s="15" t="s">
        <v>1297</v>
      </c>
      <c r="D260" s="119"/>
      <c r="E260" s="120" t="str">
        <f t="shared" si="17"/>
        <v>PD_good_ind_loan_mort_rub</v>
      </c>
      <c r="F260" s="199">
        <v>1</v>
      </c>
      <c r="G260" s="87">
        <v>1</v>
      </c>
      <c r="H260" s="87">
        <v>1</v>
      </c>
      <c r="I260" s="87">
        <v>1</v>
      </c>
      <c r="J260" s="87">
        <v>1</v>
      </c>
      <c r="K260" s="87">
        <v>1</v>
      </c>
      <c r="L260" s="88">
        <v>1</v>
      </c>
      <c r="M260" s="89">
        <v>1</v>
      </c>
      <c r="N260" s="118"/>
      <c r="S260" s="122"/>
      <c r="T260" s="122"/>
      <c r="U260" s="122"/>
    </row>
    <row r="261" spans="1:21" hidden="1" outlineLevel="1" x14ac:dyDescent="0.25">
      <c r="A261" s="117" t="s">
        <v>1552</v>
      </c>
      <c r="B261" s="105"/>
      <c r="C261" s="15" t="s">
        <v>1297</v>
      </c>
      <c r="D261" s="119"/>
      <c r="E261" s="120" t="str">
        <f t="shared" si="17"/>
        <v>PD_good_off_ind_loan_mort_rub</v>
      </c>
      <c r="F261" s="199">
        <v>1</v>
      </c>
      <c r="G261" s="87">
        <v>1</v>
      </c>
      <c r="H261" s="87">
        <v>1</v>
      </c>
      <c r="I261" s="87">
        <v>1</v>
      </c>
      <c r="J261" s="87">
        <v>1</v>
      </c>
      <c r="K261" s="87">
        <v>1</v>
      </c>
      <c r="L261" s="88">
        <v>1</v>
      </c>
      <c r="M261" s="89">
        <v>1</v>
      </c>
      <c r="N261" s="118"/>
      <c r="S261" s="122"/>
      <c r="T261" s="122"/>
      <c r="U261" s="122"/>
    </row>
    <row r="262" spans="1:21" hidden="1" outlineLevel="1" x14ac:dyDescent="0.25">
      <c r="A262" s="117" t="s">
        <v>1553</v>
      </c>
      <c r="B262" s="105"/>
      <c r="C262" s="15" t="s">
        <v>1297</v>
      </c>
      <c r="D262" s="119"/>
      <c r="E262" s="120" t="str">
        <f t="shared" si="17"/>
        <v>Prov_good_ind_loan_mort_rub</v>
      </c>
      <c r="F262" s="199">
        <v>1</v>
      </c>
      <c r="G262" s="87">
        <v>1</v>
      </c>
      <c r="H262" s="87">
        <v>1</v>
      </c>
      <c r="I262" s="87">
        <v>1</v>
      </c>
      <c r="J262" s="87">
        <v>1</v>
      </c>
      <c r="K262" s="87">
        <v>1</v>
      </c>
      <c r="L262" s="88">
        <v>1</v>
      </c>
      <c r="M262" s="89">
        <v>1</v>
      </c>
      <c r="N262" s="118"/>
      <c r="S262" s="122"/>
      <c r="T262" s="122"/>
      <c r="U262" s="122"/>
    </row>
    <row r="263" spans="1:21" hidden="1" outlineLevel="1" x14ac:dyDescent="0.25">
      <c r="A263" s="117" t="s">
        <v>1554</v>
      </c>
      <c r="B263" s="105"/>
      <c r="C263" s="15" t="s">
        <v>1297</v>
      </c>
      <c r="D263" s="119"/>
      <c r="E263" s="120" t="str">
        <f t="shared" si="17"/>
        <v>Prov_NPL_ind_loan_mort_rub</v>
      </c>
      <c r="F263" s="199">
        <v>1</v>
      </c>
      <c r="G263" s="87">
        <v>1</v>
      </c>
      <c r="H263" s="87">
        <v>1</v>
      </c>
      <c r="I263" s="87">
        <v>1</v>
      </c>
      <c r="J263" s="87">
        <v>1</v>
      </c>
      <c r="K263" s="87">
        <v>1</v>
      </c>
      <c r="L263" s="88">
        <v>1</v>
      </c>
      <c r="M263" s="89">
        <v>1</v>
      </c>
      <c r="N263" s="118"/>
      <c r="S263" s="122"/>
      <c r="T263" s="122"/>
      <c r="U263" s="122"/>
    </row>
    <row r="264" spans="1:21" hidden="1" outlineLevel="1" x14ac:dyDescent="0.25">
      <c r="A264" s="117" t="s">
        <v>1555</v>
      </c>
      <c r="B264" s="105"/>
      <c r="C264" s="15" t="s">
        <v>1297</v>
      </c>
      <c r="D264" s="119"/>
      <c r="E264" s="120" t="str">
        <f t="shared" si="17"/>
        <v>LTV_ind_loan_mort_rub</v>
      </c>
      <c r="F264" s="134">
        <v>1</v>
      </c>
      <c r="G264" s="87">
        <v>1</v>
      </c>
      <c r="H264" s="87">
        <v>1</v>
      </c>
      <c r="I264" s="87">
        <v>1</v>
      </c>
      <c r="J264" s="87">
        <v>1</v>
      </c>
      <c r="K264" s="87">
        <v>1</v>
      </c>
      <c r="L264" s="88">
        <v>1</v>
      </c>
      <c r="M264" s="89">
        <v>1</v>
      </c>
      <c r="N264" s="118"/>
      <c r="S264" s="122"/>
      <c r="T264" s="122"/>
      <c r="U264" s="122"/>
    </row>
    <row r="265" spans="1:21" hidden="1" outlineLevel="1" x14ac:dyDescent="0.25">
      <c r="A265" s="117" t="s">
        <v>1556</v>
      </c>
      <c r="B265" s="105" t="s">
        <v>1296</v>
      </c>
      <c r="C265" s="15" t="s">
        <v>1297</v>
      </c>
      <c r="D265" s="119"/>
      <c r="E265" s="120" t="str">
        <f t="shared" si="17"/>
        <v>Off_to_Bal_ind_loan_mort_rub</v>
      </c>
      <c r="F265" s="121">
        <v>1</v>
      </c>
      <c r="G265" s="87">
        <v>1</v>
      </c>
      <c r="H265" s="87">
        <v>1</v>
      </c>
      <c r="I265" s="87">
        <v>1</v>
      </c>
      <c r="J265" s="87">
        <v>1</v>
      </c>
      <c r="K265" s="87">
        <v>1</v>
      </c>
      <c r="L265" s="88">
        <v>1</v>
      </c>
      <c r="M265" s="89">
        <v>1</v>
      </c>
      <c r="N265" s="118"/>
      <c r="S265" s="122"/>
      <c r="T265" s="122"/>
      <c r="U265" s="122"/>
    </row>
    <row r="266" spans="1:21" outlineLevel="1" x14ac:dyDescent="0.25">
      <c r="A266" s="117" t="s">
        <v>1557</v>
      </c>
      <c r="B266" s="105"/>
      <c r="C266" s="15" t="s">
        <v>1297</v>
      </c>
      <c r="D266" s="119"/>
      <c r="E266" s="120" t="str">
        <f t="shared" si="17"/>
        <v>New_loans_ind_loan_mort_rub</v>
      </c>
      <c r="F266" s="199">
        <v>1</v>
      </c>
      <c r="G266" s="87">
        <v>1</v>
      </c>
      <c r="H266" s="87">
        <v>1</v>
      </c>
      <c r="I266" s="87">
        <v>1</v>
      </c>
      <c r="J266" s="87">
        <v>1</v>
      </c>
      <c r="K266" s="87">
        <v>1</v>
      </c>
      <c r="L266" s="88">
        <v>1</v>
      </c>
      <c r="M266" s="89">
        <v>1</v>
      </c>
      <c r="N266" s="118"/>
      <c r="S266" s="122"/>
      <c r="T266" s="122"/>
      <c r="U266" s="122"/>
    </row>
    <row r="267" spans="1:21" hidden="1" outlineLevel="1" x14ac:dyDescent="0.25">
      <c r="A267" s="117" t="s">
        <v>1558</v>
      </c>
      <c r="B267" s="105"/>
      <c r="C267" s="15" t="s">
        <v>1297</v>
      </c>
      <c r="D267" s="119"/>
      <c r="E267" s="120" t="str">
        <f t="shared" si="17"/>
        <v>Repayment_ind_loan_mort_rub</v>
      </c>
      <c r="F267" s="199">
        <v>1</v>
      </c>
      <c r="G267" s="87">
        <v>1</v>
      </c>
      <c r="H267" s="87">
        <v>1</v>
      </c>
      <c r="I267" s="87">
        <v>1</v>
      </c>
      <c r="J267" s="87">
        <v>1</v>
      </c>
      <c r="K267" s="87">
        <v>1</v>
      </c>
      <c r="L267" s="88">
        <v>1</v>
      </c>
      <c r="M267" s="89">
        <v>1</v>
      </c>
      <c r="N267" s="118"/>
      <c r="S267" s="122"/>
      <c r="T267" s="122"/>
      <c r="U267" s="122"/>
    </row>
    <row r="268" spans="1:21" hidden="1" outlineLevel="1" x14ac:dyDescent="0.25">
      <c r="A268" s="117" t="s">
        <v>1559</v>
      </c>
      <c r="B268" s="105"/>
      <c r="C268" s="15" t="s">
        <v>1297</v>
      </c>
      <c r="D268" s="119"/>
      <c r="E268" s="120" t="str">
        <f t="shared" si="17"/>
        <v>Prererate_ind_loan_mort_rub</v>
      </c>
      <c r="F268" s="121">
        <v>0.3</v>
      </c>
      <c r="G268" s="87">
        <v>1</v>
      </c>
      <c r="H268" s="87">
        <v>1</v>
      </c>
      <c r="I268" s="87">
        <v>1</v>
      </c>
      <c r="J268" s="87">
        <v>1</v>
      </c>
      <c r="K268" s="87">
        <v>1</v>
      </c>
      <c r="L268" s="88">
        <v>1</v>
      </c>
      <c r="M268" s="89">
        <v>1</v>
      </c>
      <c r="N268" s="118"/>
      <c r="S268" s="122"/>
      <c r="T268" s="122"/>
      <c r="U268" s="122"/>
    </row>
    <row r="269" spans="1:21" hidden="1" outlineLevel="1" x14ac:dyDescent="0.25">
      <c r="A269" s="117" t="s">
        <v>1560</v>
      </c>
      <c r="B269" s="105"/>
      <c r="C269" s="15" t="s">
        <v>1297</v>
      </c>
      <c r="D269" s="119"/>
      <c r="E269" s="120" t="str">
        <f t="shared" si="17"/>
        <v>PD_good_ind_loan_mort_cur</v>
      </c>
      <c r="F269" s="199">
        <v>1</v>
      </c>
      <c r="G269" s="87">
        <v>1</v>
      </c>
      <c r="H269" s="87">
        <v>1</v>
      </c>
      <c r="I269" s="87">
        <v>1</v>
      </c>
      <c r="J269" s="87">
        <v>1</v>
      </c>
      <c r="K269" s="87">
        <v>1</v>
      </c>
      <c r="L269" s="88">
        <v>1</v>
      </c>
      <c r="M269" s="89">
        <v>1</v>
      </c>
      <c r="N269" s="118"/>
      <c r="S269" s="122"/>
      <c r="T269" s="122"/>
      <c r="U269" s="122"/>
    </row>
    <row r="270" spans="1:21" hidden="1" outlineLevel="1" x14ac:dyDescent="0.25">
      <c r="A270" s="117" t="s">
        <v>1561</v>
      </c>
      <c r="B270" s="105"/>
      <c r="C270" s="15" t="s">
        <v>1297</v>
      </c>
      <c r="D270" s="119"/>
      <c r="E270" s="120" t="str">
        <f t="shared" si="17"/>
        <v>PD_good_off_ind_loan_mort_cur</v>
      </c>
      <c r="F270" s="199">
        <v>1</v>
      </c>
      <c r="G270" s="87">
        <v>1</v>
      </c>
      <c r="H270" s="87">
        <v>1</v>
      </c>
      <c r="I270" s="87">
        <v>1</v>
      </c>
      <c r="J270" s="87">
        <v>1</v>
      </c>
      <c r="K270" s="87">
        <v>1</v>
      </c>
      <c r="L270" s="88">
        <v>1</v>
      </c>
      <c r="M270" s="89">
        <v>1</v>
      </c>
      <c r="N270" s="118"/>
      <c r="S270" s="122"/>
      <c r="T270" s="122"/>
      <c r="U270" s="122"/>
    </row>
    <row r="271" spans="1:21" hidden="1" outlineLevel="1" x14ac:dyDescent="0.25">
      <c r="A271" s="117" t="s">
        <v>1562</v>
      </c>
      <c r="B271" s="105"/>
      <c r="C271" s="15" t="s">
        <v>1297</v>
      </c>
      <c r="D271" s="119"/>
      <c r="E271" s="120" t="str">
        <f t="shared" si="17"/>
        <v>Prov_good_ind_loan_mort_cur</v>
      </c>
      <c r="F271" s="199">
        <v>1</v>
      </c>
      <c r="G271" s="87">
        <v>1</v>
      </c>
      <c r="H271" s="87">
        <v>1</v>
      </c>
      <c r="I271" s="87">
        <v>1</v>
      </c>
      <c r="J271" s="87">
        <v>1</v>
      </c>
      <c r="K271" s="87">
        <v>1</v>
      </c>
      <c r="L271" s="88">
        <v>1</v>
      </c>
      <c r="M271" s="89">
        <v>1</v>
      </c>
      <c r="N271" s="118"/>
      <c r="S271" s="122"/>
      <c r="T271" s="122"/>
      <c r="U271" s="122"/>
    </row>
    <row r="272" spans="1:21" hidden="1" outlineLevel="1" x14ac:dyDescent="0.25">
      <c r="A272" s="117" t="s">
        <v>1563</v>
      </c>
      <c r="B272" s="105"/>
      <c r="C272" s="15" t="s">
        <v>1297</v>
      </c>
      <c r="D272" s="119"/>
      <c r="E272" s="120" t="str">
        <f t="shared" si="17"/>
        <v>Prov_NPL_ind_loan_mort_cur</v>
      </c>
      <c r="F272" s="199">
        <v>1</v>
      </c>
      <c r="G272" s="87">
        <v>1</v>
      </c>
      <c r="H272" s="87">
        <v>1</v>
      </c>
      <c r="I272" s="87">
        <v>1</v>
      </c>
      <c r="J272" s="87">
        <v>1</v>
      </c>
      <c r="K272" s="87">
        <v>1</v>
      </c>
      <c r="L272" s="88">
        <v>1</v>
      </c>
      <c r="M272" s="89">
        <v>1</v>
      </c>
      <c r="N272" s="118"/>
      <c r="S272" s="122"/>
      <c r="T272" s="122"/>
      <c r="U272" s="122"/>
    </row>
    <row r="273" spans="1:21" hidden="1" outlineLevel="1" x14ac:dyDescent="0.25">
      <c r="A273" s="117" t="s">
        <v>1564</v>
      </c>
      <c r="B273" s="105"/>
      <c r="C273" s="15" t="s">
        <v>1297</v>
      </c>
      <c r="D273" s="119"/>
      <c r="E273" s="120" t="str">
        <f t="shared" si="17"/>
        <v>LTV_ind_loan_mort_cur</v>
      </c>
      <c r="F273" s="134">
        <v>1</v>
      </c>
      <c r="G273" s="87">
        <v>1</v>
      </c>
      <c r="H273" s="87">
        <v>1</v>
      </c>
      <c r="I273" s="87">
        <v>1</v>
      </c>
      <c r="J273" s="87">
        <v>1</v>
      </c>
      <c r="K273" s="87">
        <v>1</v>
      </c>
      <c r="L273" s="88">
        <v>1</v>
      </c>
      <c r="M273" s="89">
        <v>1</v>
      </c>
      <c r="N273" s="118"/>
      <c r="S273" s="122"/>
      <c r="T273" s="122"/>
      <c r="U273" s="122"/>
    </row>
    <row r="274" spans="1:21" hidden="1" outlineLevel="1" x14ac:dyDescent="0.25">
      <c r="A274" s="117" t="s">
        <v>1565</v>
      </c>
      <c r="B274" s="105" t="s">
        <v>1296</v>
      </c>
      <c r="C274" s="15" t="s">
        <v>1297</v>
      </c>
      <c r="D274" s="119"/>
      <c r="E274" s="120" t="str">
        <f t="shared" si="17"/>
        <v>Off_to_Bal_ind_loan_mort_cur</v>
      </c>
      <c r="F274" s="121">
        <v>1</v>
      </c>
      <c r="G274" s="87">
        <v>1</v>
      </c>
      <c r="H274" s="87">
        <v>1</v>
      </c>
      <c r="I274" s="87">
        <v>1</v>
      </c>
      <c r="J274" s="87">
        <v>1</v>
      </c>
      <c r="K274" s="87">
        <v>1</v>
      </c>
      <c r="L274" s="88">
        <v>1</v>
      </c>
      <c r="M274" s="89">
        <v>1</v>
      </c>
      <c r="N274" s="118"/>
      <c r="S274" s="122"/>
      <c r="T274" s="122"/>
      <c r="U274" s="122"/>
    </row>
    <row r="275" spans="1:21" outlineLevel="1" x14ac:dyDescent="0.25">
      <c r="A275" s="117" t="s">
        <v>1566</v>
      </c>
      <c r="B275" s="105"/>
      <c r="C275" s="15" t="s">
        <v>1297</v>
      </c>
      <c r="D275" s="119"/>
      <c r="E275" s="120" t="str">
        <f t="shared" si="17"/>
        <v>New_loans_ind_loan_mort_cur</v>
      </c>
      <c r="F275" s="199">
        <v>1</v>
      </c>
      <c r="G275" s="87">
        <v>1</v>
      </c>
      <c r="H275" s="87">
        <v>1</v>
      </c>
      <c r="I275" s="87">
        <v>1</v>
      </c>
      <c r="J275" s="87">
        <v>1</v>
      </c>
      <c r="K275" s="87">
        <v>1</v>
      </c>
      <c r="L275" s="88">
        <v>1</v>
      </c>
      <c r="M275" s="89">
        <v>1</v>
      </c>
      <c r="N275" s="118"/>
      <c r="S275" s="122"/>
      <c r="T275" s="122"/>
      <c r="U275" s="122"/>
    </row>
    <row r="276" spans="1:21" s="101" customFormat="1" hidden="1" outlineLevel="1" x14ac:dyDescent="0.25">
      <c r="A276" s="124" t="s">
        <v>1567</v>
      </c>
      <c r="B276" s="125"/>
      <c r="C276" s="15" t="s">
        <v>1297</v>
      </c>
      <c r="D276" s="126"/>
      <c r="E276" s="127" t="str">
        <f>$A276</f>
        <v>Prererate_ind_loan_mort_cur</v>
      </c>
      <c r="F276" s="128">
        <v>0.3</v>
      </c>
      <c r="G276" s="87">
        <v>1</v>
      </c>
      <c r="H276" s="87">
        <v>1</v>
      </c>
      <c r="I276" s="87">
        <v>1</v>
      </c>
      <c r="J276" s="87">
        <v>1</v>
      </c>
      <c r="K276" s="87">
        <v>1</v>
      </c>
      <c r="L276" s="88">
        <v>1</v>
      </c>
      <c r="M276" s="89">
        <v>1</v>
      </c>
      <c r="N276" s="118"/>
      <c r="S276" s="129"/>
      <c r="T276" s="129"/>
      <c r="U276" s="129"/>
    </row>
    <row r="277" spans="1:21" hidden="1" outlineLevel="1" x14ac:dyDescent="0.25">
      <c r="A277" s="117" t="s">
        <v>1568</v>
      </c>
      <c r="B277" s="105"/>
      <c r="C277" s="15" t="s">
        <v>1297</v>
      </c>
      <c r="D277" s="119"/>
      <c r="E277" s="120" t="str">
        <f t="shared" si="17"/>
        <v>Repayment_ind_loan_mort_cur</v>
      </c>
      <c r="F277" s="199">
        <v>1</v>
      </c>
      <c r="G277" s="87">
        <v>1</v>
      </c>
      <c r="H277" s="87">
        <v>1</v>
      </c>
      <c r="I277" s="87">
        <v>1</v>
      </c>
      <c r="J277" s="87">
        <v>1</v>
      </c>
      <c r="K277" s="87">
        <v>1</v>
      </c>
      <c r="L277" s="88">
        <v>1</v>
      </c>
      <c r="M277" s="89">
        <v>1</v>
      </c>
      <c r="N277" s="118"/>
      <c r="S277" s="122"/>
      <c r="T277" s="122"/>
      <c r="U277" s="122"/>
    </row>
    <row r="278" spans="1:21" hidden="1" outlineLevel="1" x14ac:dyDescent="0.25">
      <c r="A278" s="117" t="s">
        <v>1569</v>
      </c>
      <c r="B278" s="105"/>
      <c r="C278" s="15" t="s">
        <v>1297</v>
      </c>
      <c r="D278" s="119"/>
      <c r="E278" s="120" t="str">
        <f t="shared" si="17"/>
        <v>PD_good_ind_loan_auto_rub</v>
      </c>
      <c r="F278" s="199">
        <v>1</v>
      </c>
      <c r="G278" s="87">
        <v>1</v>
      </c>
      <c r="H278" s="87">
        <v>1</v>
      </c>
      <c r="I278" s="87">
        <v>1</v>
      </c>
      <c r="J278" s="87">
        <v>1</v>
      </c>
      <c r="K278" s="87">
        <v>1</v>
      </c>
      <c r="L278" s="88">
        <v>1</v>
      </c>
      <c r="M278" s="89">
        <v>1</v>
      </c>
      <c r="N278" s="118"/>
      <c r="S278" s="122"/>
      <c r="T278" s="122"/>
      <c r="U278" s="122"/>
    </row>
    <row r="279" spans="1:21" hidden="1" outlineLevel="1" x14ac:dyDescent="0.25">
      <c r="A279" s="117" t="s">
        <v>1570</v>
      </c>
      <c r="B279" s="105"/>
      <c r="C279" s="15" t="s">
        <v>1297</v>
      </c>
      <c r="D279" s="119"/>
      <c r="E279" s="120" t="str">
        <f t="shared" si="17"/>
        <v>PD_good_off_ind_loan_auto_rub</v>
      </c>
      <c r="F279" s="199">
        <v>1</v>
      </c>
      <c r="G279" s="87">
        <v>1</v>
      </c>
      <c r="H279" s="87">
        <v>1</v>
      </c>
      <c r="I279" s="87">
        <v>1</v>
      </c>
      <c r="J279" s="87">
        <v>1</v>
      </c>
      <c r="K279" s="87">
        <v>1</v>
      </c>
      <c r="L279" s="88">
        <v>1</v>
      </c>
      <c r="M279" s="89">
        <v>1</v>
      </c>
      <c r="N279" s="118"/>
      <c r="S279" s="122"/>
      <c r="T279" s="122"/>
      <c r="U279" s="122"/>
    </row>
    <row r="280" spans="1:21" hidden="1" outlineLevel="1" x14ac:dyDescent="0.25">
      <c r="A280" s="117" t="s">
        <v>1571</v>
      </c>
      <c r="B280" s="105"/>
      <c r="C280" s="15" t="s">
        <v>1297</v>
      </c>
      <c r="D280" s="119"/>
      <c r="E280" s="120" t="str">
        <f t="shared" si="17"/>
        <v>Prov_good_ind_loan_auto_rub</v>
      </c>
      <c r="F280" s="199">
        <v>1</v>
      </c>
      <c r="G280" s="87">
        <v>1</v>
      </c>
      <c r="H280" s="87">
        <v>1</v>
      </c>
      <c r="I280" s="87">
        <v>1</v>
      </c>
      <c r="J280" s="87">
        <v>1</v>
      </c>
      <c r="K280" s="87">
        <v>1</v>
      </c>
      <c r="L280" s="88">
        <v>1</v>
      </c>
      <c r="M280" s="89">
        <v>1</v>
      </c>
      <c r="N280" s="118"/>
      <c r="S280" s="122"/>
      <c r="T280" s="122"/>
      <c r="U280" s="122"/>
    </row>
    <row r="281" spans="1:21" hidden="1" outlineLevel="1" x14ac:dyDescent="0.25">
      <c r="A281" s="117" t="s">
        <v>1572</v>
      </c>
      <c r="B281" s="105"/>
      <c r="C281" s="15" t="s">
        <v>1297</v>
      </c>
      <c r="D281" s="119"/>
      <c r="E281" s="120" t="str">
        <f t="shared" si="17"/>
        <v>Prov_NPL_ind_loan_auto_rub</v>
      </c>
      <c r="F281" s="199">
        <v>1</v>
      </c>
      <c r="G281" s="87">
        <v>1</v>
      </c>
      <c r="H281" s="87">
        <v>1</v>
      </c>
      <c r="I281" s="87">
        <v>1</v>
      </c>
      <c r="J281" s="87">
        <v>1</v>
      </c>
      <c r="K281" s="87">
        <v>1</v>
      </c>
      <c r="L281" s="88">
        <v>1</v>
      </c>
      <c r="M281" s="89">
        <v>1</v>
      </c>
      <c r="N281" s="118"/>
      <c r="S281" s="122"/>
      <c r="T281" s="122"/>
      <c r="U281" s="122"/>
    </row>
    <row r="282" spans="1:21" hidden="1" outlineLevel="1" x14ac:dyDescent="0.25">
      <c r="A282" s="117" t="s">
        <v>1573</v>
      </c>
      <c r="B282" s="105"/>
      <c r="C282" s="15" t="s">
        <v>1297</v>
      </c>
      <c r="D282" s="119"/>
      <c r="E282" s="120" t="str">
        <f t="shared" si="17"/>
        <v>LTV_ind_loan_auto_rub</v>
      </c>
      <c r="F282" s="134">
        <v>1</v>
      </c>
      <c r="G282" s="87">
        <v>1</v>
      </c>
      <c r="H282" s="87">
        <v>1</v>
      </c>
      <c r="I282" s="87">
        <v>1</v>
      </c>
      <c r="J282" s="87">
        <v>1</v>
      </c>
      <c r="K282" s="87">
        <v>1</v>
      </c>
      <c r="L282" s="88">
        <v>1</v>
      </c>
      <c r="M282" s="89">
        <v>1</v>
      </c>
      <c r="N282" s="118"/>
      <c r="S282" s="122"/>
      <c r="T282" s="122"/>
      <c r="U282" s="122"/>
    </row>
    <row r="283" spans="1:21" hidden="1" outlineLevel="1" x14ac:dyDescent="0.25">
      <c r="A283" s="117" t="s">
        <v>1574</v>
      </c>
      <c r="B283" s="105" t="s">
        <v>1296</v>
      </c>
      <c r="C283" s="15" t="s">
        <v>1297</v>
      </c>
      <c r="D283" s="119"/>
      <c r="E283" s="120" t="str">
        <f t="shared" si="17"/>
        <v>Off_to_Bal_ind_loan_auto_rub</v>
      </c>
      <c r="F283" s="121">
        <v>1</v>
      </c>
      <c r="G283" s="87">
        <v>1</v>
      </c>
      <c r="H283" s="87">
        <v>1</v>
      </c>
      <c r="I283" s="87">
        <v>1</v>
      </c>
      <c r="J283" s="87">
        <v>1</v>
      </c>
      <c r="K283" s="87">
        <v>1</v>
      </c>
      <c r="L283" s="88">
        <v>1</v>
      </c>
      <c r="M283" s="89">
        <v>1</v>
      </c>
      <c r="N283" s="118"/>
      <c r="S283" s="122"/>
      <c r="T283" s="122"/>
      <c r="U283" s="122"/>
    </row>
    <row r="284" spans="1:21" outlineLevel="1" x14ac:dyDescent="0.25">
      <c r="A284" s="117" t="s">
        <v>1575</v>
      </c>
      <c r="B284" s="105"/>
      <c r="C284" s="15" t="s">
        <v>1297</v>
      </c>
      <c r="D284" s="119"/>
      <c r="E284" s="120" t="str">
        <f t="shared" si="17"/>
        <v>New_loans_ind_loan_auto_rub</v>
      </c>
      <c r="F284" s="199">
        <v>1</v>
      </c>
      <c r="G284" s="87">
        <v>1</v>
      </c>
      <c r="H284" s="87">
        <v>1</v>
      </c>
      <c r="I284" s="87">
        <v>1</v>
      </c>
      <c r="J284" s="87">
        <v>1</v>
      </c>
      <c r="K284" s="87">
        <v>1</v>
      </c>
      <c r="L284" s="88">
        <v>1</v>
      </c>
      <c r="M284" s="89">
        <v>1</v>
      </c>
      <c r="N284" s="118"/>
      <c r="S284" s="122"/>
      <c r="T284" s="122"/>
      <c r="U284" s="122"/>
    </row>
    <row r="285" spans="1:21" hidden="1" outlineLevel="1" x14ac:dyDescent="0.25">
      <c r="A285" s="117" t="s">
        <v>1576</v>
      </c>
      <c r="B285" s="105"/>
      <c r="C285" s="15" t="s">
        <v>1297</v>
      </c>
      <c r="D285" s="119"/>
      <c r="E285" s="120" t="str">
        <f t="shared" si="17"/>
        <v>Repayment_ind_loan_auto_rub</v>
      </c>
      <c r="F285" s="199">
        <v>1</v>
      </c>
      <c r="G285" s="87">
        <v>1</v>
      </c>
      <c r="H285" s="87">
        <v>1</v>
      </c>
      <c r="I285" s="87">
        <v>1</v>
      </c>
      <c r="J285" s="87">
        <v>1</v>
      </c>
      <c r="K285" s="87">
        <v>1</v>
      </c>
      <c r="L285" s="88">
        <v>1</v>
      </c>
      <c r="M285" s="89">
        <v>1</v>
      </c>
      <c r="N285" s="118"/>
      <c r="S285" s="122"/>
      <c r="T285" s="122"/>
      <c r="U285" s="122"/>
    </row>
    <row r="286" spans="1:21" s="101" customFormat="1" hidden="1" outlineLevel="1" x14ac:dyDescent="0.25">
      <c r="A286" s="124" t="s">
        <v>1577</v>
      </c>
      <c r="B286" s="125"/>
      <c r="C286" s="15" t="s">
        <v>1297</v>
      </c>
      <c r="D286" s="126"/>
      <c r="E286" s="127" t="str">
        <f t="shared" si="17"/>
        <v>Prererate_ind_loan_auto_rub</v>
      </c>
      <c r="F286" s="128">
        <v>0.3</v>
      </c>
      <c r="G286" s="87">
        <v>1</v>
      </c>
      <c r="H286" s="87">
        <v>1</v>
      </c>
      <c r="I286" s="87">
        <v>1</v>
      </c>
      <c r="J286" s="87">
        <v>1</v>
      </c>
      <c r="K286" s="87">
        <v>1</v>
      </c>
      <c r="L286" s="88">
        <v>1</v>
      </c>
      <c r="M286" s="89">
        <v>1</v>
      </c>
      <c r="N286" s="118"/>
      <c r="S286" s="129"/>
      <c r="T286" s="129"/>
      <c r="U286" s="129"/>
    </row>
    <row r="287" spans="1:21" hidden="1" outlineLevel="1" x14ac:dyDescent="0.25">
      <c r="A287" s="117" t="s">
        <v>1578</v>
      </c>
      <c r="B287" s="105"/>
      <c r="C287" s="15" t="s">
        <v>1297</v>
      </c>
      <c r="D287" s="119"/>
      <c r="E287" s="120" t="str">
        <f t="shared" si="17"/>
        <v>PD_good_ind_loan_auto_cur</v>
      </c>
      <c r="F287" s="199">
        <v>1</v>
      </c>
      <c r="G287" s="87">
        <v>1</v>
      </c>
      <c r="H287" s="87">
        <v>1</v>
      </c>
      <c r="I287" s="87">
        <v>1</v>
      </c>
      <c r="J287" s="87">
        <v>1</v>
      </c>
      <c r="K287" s="87">
        <v>1</v>
      </c>
      <c r="L287" s="88">
        <v>1</v>
      </c>
      <c r="M287" s="89">
        <v>1</v>
      </c>
      <c r="N287" s="118"/>
      <c r="S287" s="122"/>
      <c r="T287" s="122"/>
      <c r="U287" s="122"/>
    </row>
    <row r="288" spans="1:21" hidden="1" outlineLevel="1" x14ac:dyDescent="0.25">
      <c r="A288" s="117" t="s">
        <v>1579</v>
      </c>
      <c r="B288" s="105"/>
      <c r="C288" s="15" t="s">
        <v>1297</v>
      </c>
      <c r="D288" s="119"/>
      <c r="E288" s="120" t="str">
        <f t="shared" si="17"/>
        <v>PD_good_off_ind_loan_auto_cur</v>
      </c>
      <c r="F288" s="199">
        <v>1</v>
      </c>
      <c r="G288" s="87">
        <v>1</v>
      </c>
      <c r="H288" s="87">
        <v>1</v>
      </c>
      <c r="I288" s="87">
        <v>1</v>
      </c>
      <c r="J288" s="87">
        <v>1</v>
      </c>
      <c r="K288" s="87">
        <v>1</v>
      </c>
      <c r="L288" s="88">
        <v>1</v>
      </c>
      <c r="M288" s="89">
        <v>1</v>
      </c>
      <c r="N288" s="118"/>
      <c r="S288" s="122"/>
      <c r="T288" s="122"/>
      <c r="U288" s="122"/>
    </row>
    <row r="289" spans="1:21" hidden="1" outlineLevel="1" x14ac:dyDescent="0.25">
      <c r="A289" s="117" t="s">
        <v>1580</v>
      </c>
      <c r="B289" s="105"/>
      <c r="C289" s="15" t="s">
        <v>1297</v>
      </c>
      <c r="D289" s="119"/>
      <c r="E289" s="120" t="str">
        <f t="shared" si="17"/>
        <v>Prov_good_ind_loan_auto_cur</v>
      </c>
      <c r="F289" s="199">
        <v>1</v>
      </c>
      <c r="G289" s="87">
        <v>1</v>
      </c>
      <c r="H289" s="87">
        <v>1</v>
      </c>
      <c r="I289" s="87">
        <v>1</v>
      </c>
      <c r="J289" s="87">
        <v>1</v>
      </c>
      <c r="K289" s="87">
        <v>1</v>
      </c>
      <c r="L289" s="88">
        <v>1</v>
      </c>
      <c r="M289" s="89">
        <v>1</v>
      </c>
      <c r="N289" s="118"/>
      <c r="S289" s="122"/>
      <c r="T289" s="122"/>
      <c r="U289" s="122"/>
    </row>
    <row r="290" spans="1:21" hidden="1" outlineLevel="1" x14ac:dyDescent="0.25">
      <c r="A290" s="117" t="s">
        <v>1581</v>
      </c>
      <c r="B290" s="105"/>
      <c r="C290" s="15" t="s">
        <v>1297</v>
      </c>
      <c r="D290" s="119"/>
      <c r="E290" s="120" t="str">
        <f t="shared" si="17"/>
        <v>Prov_NPL_ind_loan_auto_cur</v>
      </c>
      <c r="F290" s="199">
        <v>1</v>
      </c>
      <c r="G290" s="87">
        <v>1</v>
      </c>
      <c r="H290" s="87">
        <v>1</v>
      </c>
      <c r="I290" s="87">
        <v>1</v>
      </c>
      <c r="J290" s="87">
        <v>1</v>
      </c>
      <c r="K290" s="87">
        <v>1</v>
      </c>
      <c r="L290" s="88">
        <v>1</v>
      </c>
      <c r="M290" s="89">
        <v>1</v>
      </c>
      <c r="N290" s="118"/>
      <c r="S290" s="122"/>
      <c r="T290" s="122"/>
      <c r="U290" s="122"/>
    </row>
    <row r="291" spans="1:21" hidden="1" outlineLevel="1" x14ac:dyDescent="0.25">
      <c r="A291" s="117" t="s">
        <v>1582</v>
      </c>
      <c r="B291" s="105"/>
      <c r="C291" s="15" t="s">
        <v>1297</v>
      </c>
      <c r="D291" s="119"/>
      <c r="E291" s="120" t="str">
        <f t="shared" si="17"/>
        <v>LTV_ind_loan_auto_cur</v>
      </c>
      <c r="F291" s="134">
        <v>1</v>
      </c>
      <c r="G291" s="87">
        <v>1</v>
      </c>
      <c r="H291" s="87">
        <v>1</v>
      </c>
      <c r="I291" s="87">
        <v>1</v>
      </c>
      <c r="J291" s="87">
        <v>1</v>
      </c>
      <c r="K291" s="87">
        <v>1</v>
      </c>
      <c r="L291" s="88">
        <v>1</v>
      </c>
      <c r="M291" s="89">
        <v>1</v>
      </c>
      <c r="N291" s="118"/>
      <c r="S291" s="122"/>
      <c r="T291" s="122"/>
      <c r="U291" s="122"/>
    </row>
    <row r="292" spans="1:21" hidden="1" outlineLevel="1" x14ac:dyDescent="0.25">
      <c r="A292" s="117" t="s">
        <v>1583</v>
      </c>
      <c r="B292" s="105" t="s">
        <v>1296</v>
      </c>
      <c r="C292" s="15" t="s">
        <v>1297</v>
      </c>
      <c r="D292" s="119"/>
      <c r="E292" s="120" t="str">
        <f t="shared" si="17"/>
        <v>Off_to_Bal_ind_loan_auto_cur</v>
      </c>
      <c r="F292" s="121">
        <v>1</v>
      </c>
      <c r="G292" s="87">
        <v>1</v>
      </c>
      <c r="H292" s="87">
        <v>1</v>
      </c>
      <c r="I292" s="87">
        <v>1</v>
      </c>
      <c r="J292" s="87">
        <v>1</v>
      </c>
      <c r="K292" s="87">
        <v>1</v>
      </c>
      <c r="L292" s="88">
        <v>1</v>
      </c>
      <c r="M292" s="89">
        <v>1</v>
      </c>
      <c r="N292" s="118"/>
      <c r="S292" s="122"/>
      <c r="T292" s="122"/>
      <c r="U292" s="122"/>
    </row>
    <row r="293" spans="1:21" outlineLevel="1" x14ac:dyDescent="0.25">
      <c r="A293" s="117" t="s">
        <v>1584</v>
      </c>
      <c r="B293" s="105"/>
      <c r="C293" s="15" t="s">
        <v>1297</v>
      </c>
      <c r="D293" s="119"/>
      <c r="E293" s="120" t="str">
        <f t="shared" si="17"/>
        <v>New_loans_ind_loan_auto_cur</v>
      </c>
      <c r="F293" s="199">
        <v>1</v>
      </c>
      <c r="G293" s="87">
        <v>1</v>
      </c>
      <c r="H293" s="87">
        <v>1</v>
      </c>
      <c r="I293" s="87">
        <v>1</v>
      </c>
      <c r="J293" s="87">
        <v>1</v>
      </c>
      <c r="K293" s="87">
        <v>1</v>
      </c>
      <c r="L293" s="88">
        <v>1</v>
      </c>
      <c r="M293" s="89">
        <v>1</v>
      </c>
      <c r="N293" s="118"/>
      <c r="S293" s="122"/>
      <c r="T293" s="122"/>
      <c r="U293" s="122"/>
    </row>
    <row r="294" spans="1:21" s="101" customFormat="1" hidden="1" outlineLevel="1" x14ac:dyDescent="0.25">
      <c r="A294" s="124" t="s">
        <v>1585</v>
      </c>
      <c r="B294" s="125"/>
      <c r="C294" s="15" t="s">
        <v>1297</v>
      </c>
      <c r="D294" s="126"/>
      <c r="E294" s="127" t="str">
        <f>$A294</f>
        <v>Prererate_ind_loan_auto_cur</v>
      </c>
      <c r="F294" s="128">
        <v>0.3</v>
      </c>
      <c r="G294" s="87">
        <v>1</v>
      </c>
      <c r="H294" s="87">
        <v>1</v>
      </c>
      <c r="I294" s="87">
        <v>1</v>
      </c>
      <c r="J294" s="87">
        <v>1</v>
      </c>
      <c r="K294" s="87">
        <v>1</v>
      </c>
      <c r="L294" s="88">
        <v>1</v>
      </c>
      <c r="M294" s="89">
        <v>1</v>
      </c>
      <c r="N294" s="118"/>
      <c r="S294" s="129"/>
      <c r="T294" s="129"/>
      <c r="U294" s="129"/>
    </row>
    <row r="295" spans="1:21" hidden="1" outlineLevel="1" x14ac:dyDescent="0.25">
      <c r="A295" s="117" t="s">
        <v>1586</v>
      </c>
      <c r="B295" s="105"/>
      <c r="C295" s="15" t="s">
        <v>1297</v>
      </c>
      <c r="D295" s="119"/>
      <c r="E295" s="120" t="str">
        <f t="shared" si="17"/>
        <v>Repayment_ind_loan_auto_cur</v>
      </c>
      <c r="F295" s="199">
        <v>1</v>
      </c>
      <c r="G295" s="87">
        <v>1</v>
      </c>
      <c r="H295" s="87">
        <v>1</v>
      </c>
      <c r="I295" s="87">
        <v>1</v>
      </c>
      <c r="J295" s="87">
        <v>1</v>
      </c>
      <c r="K295" s="87">
        <v>1</v>
      </c>
      <c r="L295" s="88">
        <v>1</v>
      </c>
      <c r="M295" s="89">
        <v>1</v>
      </c>
      <c r="N295" s="118"/>
      <c r="S295" s="122"/>
      <c r="T295" s="122"/>
      <c r="U295" s="122"/>
    </row>
    <row r="296" spans="1:21" hidden="1" outlineLevel="1" x14ac:dyDescent="0.25">
      <c r="A296" s="117" t="s">
        <v>1587</v>
      </c>
      <c r="B296" s="105"/>
      <c r="C296" s="15" t="s">
        <v>1297</v>
      </c>
      <c r="D296" s="119"/>
      <c r="E296" s="120" t="str">
        <f t="shared" si="17"/>
        <v>PD_good_ind_loan_card_rub</v>
      </c>
      <c r="F296" s="199">
        <v>1</v>
      </c>
      <c r="G296" s="87">
        <v>1</v>
      </c>
      <c r="H296" s="87">
        <v>1</v>
      </c>
      <c r="I296" s="87">
        <v>1</v>
      </c>
      <c r="J296" s="87">
        <v>1</v>
      </c>
      <c r="K296" s="87">
        <v>1</v>
      </c>
      <c r="L296" s="88">
        <v>1</v>
      </c>
      <c r="M296" s="89">
        <v>1</v>
      </c>
      <c r="N296" s="118"/>
      <c r="S296" s="122"/>
      <c r="T296" s="122"/>
      <c r="U296" s="122"/>
    </row>
    <row r="297" spans="1:21" hidden="1" outlineLevel="1" x14ac:dyDescent="0.25">
      <c r="A297" s="117" t="s">
        <v>1588</v>
      </c>
      <c r="B297" s="105"/>
      <c r="C297" s="15" t="s">
        <v>1297</v>
      </c>
      <c r="D297" s="119"/>
      <c r="E297" s="120" t="str">
        <f t="shared" si="17"/>
        <v>PD_good_off_ind_loan_card_rub</v>
      </c>
      <c r="F297" s="199">
        <v>1</v>
      </c>
      <c r="G297" s="87">
        <v>1</v>
      </c>
      <c r="H297" s="87">
        <v>1</v>
      </c>
      <c r="I297" s="87">
        <v>1</v>
      </c>
      <c r="J297" s="87">
        <v>1</v>
      </c>
      <c r="K297" s="87">
        <v>1</v>
      </c>
      <c r="L297" s="88">
        <v>1</v>
      </c>
      <c r="M297" s="89">
        <v>1</v>
      </c>
      <c r="N297" s="118"/>
      <c r="S297" s="122"/>
      <c r="T297" s="122"/>
      <c r="U297" s="122"/>
    </row>
    <row r="298" spans="1:21" hidden="1" outlineLevel="1" x14ac:dyDescent="0.25">
      <c r="A298" s="117" t="s">
        <v>1589</v>
      </c>
      <c r="B298" s="105"/>
      <c r="C298" s="15" t="s">
        <v>1297</v>
      </c>
      <c r="D298" s="119"/>
      <c r="E298" s="120" t="str">
        <f t="shared" si="17"/>
        <v>Prov_good_ind_loan_card_rub</v>
      </c>
      <c r="F298" s="199">
        <v>1</v>
      </c>
      <c r="G298" s="87">
        <v>1</v>
      </c>
      <c r="H298" s="87">
        <v>1</v>
      </c>
      <c r="I298" s="87">
        <v>1</v>
      </c>
      <c r="J298" s="87">
        <v>1</v>
      </c>
      <c r="K298" s="87">
        <v>1</v>
      </c>
      <c r="L298" s="88">
        <v>1</v>
      </c>
      <c r="M298" s="89">
        <v>1</v>
      </c>
      <c r="N298" s="118"/>
      <c r="S298" s="122"/>
      <c r="T298" s="122"/>
      <c r="U298" s="122"/>
    </row>
    <row r="299" spans="1:21" hidden="1" outlineLevel="1" x14ac:dyDescent="0.25">
      <c r="A299" s="117" t="s">
        <v>1590</v>
      </c>
      <c r="B299" s="105"/>
      <c r="C299" s="15" t="s">
        <v>1297</v>
      </c>
      <c r="D299" s="119"/>
      <c r="E299" s="120" t="str">
        <f t="shared" si="17"/>
        <v>Prov_NPL_ind_loan_card_rub</v>
      </c>
      <c r="F299" s="199">
        <v>1</v>
      </c>
      <c r="G299" s="87">
        <v>1</v>
      </c>
      <c r="H299" s="87">
        <v>1</v>
      </c>
      <c r="I299" s="87">
        <v>1</v>
      </c>
      <c r="J299" s="87">
        <v>1</v>
      </c>
      <c r="K299" s="87">
        <v>1</v>
      </c>
      <c r="L299" s="88">
        <v>1</v>
      </c>
      <c r="M299" s="89">
        <v>1</v>
      </c>
      <c r="N299" s="118"/>
      <c r="S299" s="122"/>
      <c r="T299" s="122"/>
      <c r="U299" s="122"/>
    </row>
    <row r="300" spans="1:21" hidden="1" outlineLevel="1" x14ac:dyDescent="0.25">
      <c r="A300" s="117" t="s">
        <v>1591</v>
      </c>
      <c r="B300" s="105"/>
      <c r="C300" s="15" t="s">
        <v>1297</v>
      </c>
      <c r="D300" s="119"/>
      <c r="E300" s="120" t="str">
        <f t="shared" si="17"/>
        <v>LTV_ind_loan_card_rub</v>
      </c>
      <c r="F300" s="134">
        <v>1</v>
      </c>
      <c r="G300" s="87">
        <v>1</v>
      </c>
      <c r="H300" s="87">
        <v>1</v>
      </c>
      <c r="I300" s="87">
        <v>1</v>
      </c>
      <c r="J300" s="87">
        <v>1</v>
      </c>
      <c r="K300" s="87">
        <v>1</v>
      </c>
      <c r="L300" s="88">
        <v>1</v>
      </c>
      <c r="M300" s="89">
        <v>1</v>
      </c>
      <c r="N300" s="118"/>
      <c r="S300" s="122"/>
      <c r="T300" s="122"/>
      <c r="U300" s="122"/>
    </row>
    <row r="301" spans="1:21" hidden="1" outlineLevel="1" x14ac:dyDescent="0.25">
      <c r="A301" s="117" t="s">
        <v>1592</v>
      </c>
      <c r="B301" s="105" t="s">
        <v>1296</v>
      </c>
      <c r="C301" s="15" t="s">
        <v>1297</v>
      </c>
      <c r="D301" s="119"/>
      <c r="E301" s="120" t="str">
        <f t="shared" si="17"/>
        <v>Off_to_Bal_ind_loan_card_rub</v>
      </c>
      <c r="F301" s="121">
        <v>1</v>
      </c>
      <c r="G301" s="87">
        <v>1</v>
      </c>
      <c r="H301" s="87">
        <v>1</v>
      </c>
      <c r="I301" s="87">
        <v>1</v>
      </c>
      <c r="J301" s="87">
        <v>1</v>
      </c>
      <c r="K301" s="87">
        <v>1</v>
      </c>
      <c r="L301" s="88">
        <v>1</v>
      </c>
      <c r="M301" s="89">
        <v>1</v>
      </c>
      <c r="N301" s="118"/>
      <c r="S301" s="122"/>
      <c r="T301" s="122"/>
      <c r="U301" s="122"/>
    </row>
    <row r="302" spans="1:21" outlineLevel="1" x14ac:dyDescent="0.25">
      <c r="A302" s="117" t="s">
        <v>1593</v>
      </c>
      <c r="B302" s="105"/>
      <c r="C302" s="15" t="s">
        <v>1297</v>
      </c>
      <c r="D302" s="119"/>
      <c r="E302" s="120" t="str">
        <f t="shared" si="17"/>
        <v>New_loans_ind_loan_card_rub</v>
      </c>
      <c r="F302" s="199">
        <v>1</v>
      </c>
      <c r="G302" s="87">
        <v>1</v>
      </c>
      <c r="H302" s="87">
        <v>1</v>
      </c>
      <c r="I302" s="87">
        <v>1</v>
      </c>
      <c r="J302" s="87">
        <v>1</v>
      </c>
      <c r="K302" s="87">
        <v>1</v>
      </c>
      <c r="L302" s="88">
        <v>1</v>
      </c>
      <c r="M302" s="89">
        <v>1</v>
      </c>
      <c r="N302" s="118"/>
      <c r="S302" s="122"/>
      <c r="T302" s="122"/>
      <c r="U302" s="122"/>
    </row>
    <row r="303" spans="1:21" hidden="1" outlineLevel="1" x14ac:dyDescent="0.25">
      <c r="A303" s="117" t="s">
        <v>1594</v>
      </c>
      <c r="B303" s="105"/>
      <c r="C303" s="15" t="s">
        <v>1297</v>
      </c>
      <c r="D303" s="119"/>
      <c r="E303" s="120" t="str">
        <f t="shared" si="17"/>
        <v>Repayment_ind_loan_card_rub</v>
      </c>
      <c r="F303" s="199">
        <v>1</v>
      </c>
      <c r="G303" s="87">
        <v>1</v>
      </c>
      <c r="H303" s="87">
        <v>1</v>
      </c>
      <c r="I303" s="87">
        <v>1</v>
      </c>
      <c r="J303" s="87">
        <v>1</v>
      </c>
      <c r="K303" s="87">
        <v>1</v>
      </c>
      <c r="L303" s="88">
        <v>1</v>
      </c>
      <c r="M303" s="89">
        <v>1</v>
      </c>
      <c r="N303" s="118"/>
      <c r="S303" s="122"/>
      <c r="T303" s="122"/>
      <c r="U303" s="122"/>
    </row>
    <row r="304" spans="1:21" s="101" customFormat="1" hidden="1" outlineLevel="1" x14ac:dyDescent="0.25">
      <c r="A304" s="124" t="s">
        <v>1595</v>
      </c>
      <c r="B304" s="125"/>
      <c r="C304" s="15" t="s">
        <v>1297</v>
      </c>
      <c r="D304" s="126"/>
      <c r="E304" s="127" t="str">
        <f t="shared" ref="E304:E367" si="18">$A304</f>
        <v>Prererate_ind_loan_card_rub</v>
      </c>
      <c r="F304" s="128">
        <v>0.3</v>
      </c>
      <c r="G304" s="87">
        <v>1</v>
      </c>
      <c r="H304" s="87">
        <v>1</v>
      </c>
      <c r="I304" s="87">
        <v>1</v>
      </c>
      <c r="J304" s="87">
        <v>1</v>
      </c>
      <c r="K304" s="87">
        <v>1</v>
      </c>
      <c r="L304" s="88">
        <v>1</v>
      </c>
      <c r="M304" s="89">
        <v>1</v>
      </c>
      <c r="N304" s="118"/>
      <c r="S304" s="129"/>
      <c r="T304" s="129"/>
      <c r="U304" s="129"/>
    </row>
    <row r="305" spans="1:21" hidden="1" outlineLevel="1" x14ac:dyDescent="0.25">
      <c r="A305" s="117" t="s">
        <v>1596</v>
      </c>
      <c r="B305" s="105"/>
      <c r="C305" s="15" t="s">
        <v>1297</v>
      </c>
      <c r="D305" s="119"/>
      <c r="E305" s="120" t="str">
        <f t="shared" si="18"/>
        <v>PD_good_ind_loan_card_cur</v>
      </c>
      <c r="F305" s="199">
        <v>1</v>
      </c>
      <c r="G305" s="87">
        <v>1</v>
      </c>
      <c r="H305" s="87">
        <v>1</v>
      </c>
      <c r="I305" s="87">
        <v>1</v>
      </c>
      <c r="J305" s="87">
        <v>1</v>
      </c>
      <c r="K305" s="87">
        <v>1</v>
      </c>
      <c r="L305" s="88">
        <v>1</v>
      </c>
      <c r="M305" s="89">
        <v>1</v>
      </c>
      <c r="N305" s="118"/>
      <c r="S305" s="122"/>
      <c r="T305" s="122"/>
      <c r="U305" s="122"/>
    </row>
    <row r="306" spans="1:21" hidden="1" outlineLevel="1" x14ac:dyDescent="0.25">
      <c r="A306" s="117" t="s">
        <v>1597</v>
      </c>
      <c r="B306" s="105"/>
      <c r="C306" s="15" t="s">
        <v>1297</v>
      </c>
      <c r="D306" s="119"/>
      <c r="E306" s="120" t="str">
        <f t="shared" si="18"/>
        <v>PD_good_off_ind_loan_card_cur</v>
      </c>
      <c r="F306" s="199">
        <v>1</v>
      </c>
      <c r="G306" s="87">
        <v>1</v>
      </c>
      <c r="H306" s="87">
        <v>1</v>
      </c>
      <c r="I306" s="87">
        <v>1</v>
      </c>
      <c r="J306" s="87">
        <v>1</v>
      </c>
      <c r="K306" s="87">
        <v>1</v>
      </c>
      <c r="L306" s="88">
        <v>1</v>
      </c>
      <c r="M306" s="89">
        <v>1</v>
      </c>
      <c r="N306" s="118"/>
      <c r="S306" s="122"/>
      <c r="T306" s="122"/>
      <c r="U306" s="122"/>
    </row>
    <row r="307" spans="1:21" hidden="1" outlineLevel="1" x14ac:dyDescent="0.25">
      <c r="A307" s="117" t="s">
        <v>1598</v>
      </c>
      <c r="B307" s="105"/>
      <c r="C307" s="15" t="s">
        <v>1297</v>
      </c>
      <c r="D307" s="119"/>
      <c r="E307" s="120" t="str">
        <f t="shared" si="18"/>
        <v>Prov_good_ind_loan_card_cur</v>
      </c>
      <c r="F307" s="199">
        <v>1</v>
      </c>
      <c r="G307" s="87">
        <v>1</v>
      </c>
      <c r="H307" s="87">
        <v>1</v>
      </c>
      <c r="I307" s="87">
        <v>1</v>
      </c>
      <c r="J307" s="87">
        <v>1</v>
      </c>
      <c r="K307" s="87">
        <v>1</v>
      </c>
      <c r="L307" s="88">
        <v>1</v>
      </c>
      <c r="M307" s="89">
        <v>1</v>
      </c>
      <c r="N307" s="118"/>
      <c r="S307" s="122"/>
      <c r="T307" s="122"/>
      <c r="U307" s="122"/>
    </row>
    <row r="308" spans="1:21" hidden="1" outlineLevel="1" x14ac:dyDescent="0.25">
      <c r="A308" s="117" t="s">
        <v>1599</v>
      </c>
      <c r="B308" s="105"/>
      <c r="C308" s="15" t="s">
        <v>1297</v>
      </c>
      <c r="D308" s="119"/>
      <c r="E308" s="120" t="str">
        <f t="shared" si="18"/>
        <v>Prov_NPL_ind_loan_card_cur</v>
      </c>
      <c r="F308" s="199">
        <v>1</v>
      </c>
      <c r="G308" s="87">
        <v>1</v>
      </c>
      <c r="H308" s="87">
        <v>1</v>
      </c>
      <c r="I308" s="87">
        <v>1</v>
      </c>
      <c r="J308" s="87">
        <v>1</v>
      </c>
      <c r="K308" s="87">
        <v>1</v>
      </c>
      <c r="L308" s="88">
        <v>1</v>
      </c>
      <c r="M308" s="89">
        <v>1</v>
      </c>
      <c r="N308" s="118"/>
      <c r="S308" s="122"/>
      <c r="T308" s="122"/>
      <c r="U308" s="122"/>
    </row>
    <row r="309" spans="1:21" hidden="1" outlineLevel="1" x14ac:dyDescent="0.25">
      <c r="A309" s="117" t="s">
        <v>1600</v>
      </c>
      <c r="B309" s="105"/>
      <c r="C309" s="15" t="s">
        <v>1297</v>
      </c>
      <c r="D309" s="119"/>
      <c r="E309" s="120" t="str">
        <f t="shared" si="18"/>
        <v>LTV_ind_loan_card_cur</v>
      </c>
      <c r="F309" s="134">
        <v>1</v>
      </c>
      <c r="G309" s="87">
        <v>1</v>
      </c>
      <c r="H309" s="87">
        <v>1</v>
      </c>
      <c r="I309" s="87">
        <v>1</v>
      </c>
      <c r="J309" s="87">
        <v>1</v>
      </c>
      <c r="K309" s="87">
        <v>1</v>
      </c>
      <c r="L309" s="88">
        <v>1</v>
      </c>
      <c r="M309" s="89">
        <v>1</v>
      </c>
      <c r="N309" s="118"/>
      <c r="S309" s="122"/>
      <c r="T309" s="122"/>
      <c r="U309" s="122"/>
    </row>
    <row r="310" spans="1:21" hidden="1" outlineLevel="1" x14ac:dyDescent="0.25">
      <c r="A310" s="117" t="s">
        <v>1601</v>
      </c>
      <c r="B310" s="105" t="s">
        <v>1296</v>
      </c>
      <c r="C310" s="15" t="s">
        <v>1297</v>
      </c>
      <c r="D310" s="119"/>
      <c r="E310" s="120" t="str">
        <f t="shared" si="18"/>
        <v>Off_to_Bal_ind_loan_card_cur</v>
      </c>
      <c r="F310" s="121">
        <v>1</v>
      </c>
      <c r="G310" s="87">
        <v>1</v>
      </c>
      <c r="H310" s="87">
        <v>1</v>
      </c>
      <c r="I310" s="87">
        <v>1</v>
      </c>
      <c r="J310" s="87">
        <v>1</v>
      </c>
      <c r="K310" s="87">
        <v>1</v>
      </c>
      <c r="L310" s="88">
        <v>1</v>
      </c>
      <c r="M310" s="89">
        <v>1</v>
      </c>
      <c r="N310" s="118"/>
      <c r="S310" s="122"/>
      <c r="T310" s="122"/>
      <c r="U310" s="122"/>
    </row>
    <row r="311" spans="1:21" outlineLevel="1" x14ac:dyDescent="0.25">
      <c r="A311" s="117" t="s">
        <v>1602</v>
      </c>
      <c r="B311" s="105"/>
      <c r="C311" s="15" t="s">
        <v>1297</v>
      </c>
      <c r="D311" s="119"/>
      <c r="E311" s="120" t="str">
        <f t="shared" si="18"/>
        <v>New_loans_ind_loan_card_cur</v>
      </c>
      <c r="F311" s="199">
        <v>1</v>
      </c>
      <c r="G311" s="87">
        <v>1</v>
      </c>
      <c r="H311" s="87">
        <v>1</v>
      </c>
      <c r="I311" s="87">
        <v>1</v>
      </c>
      <c r="J311" s="87">
        <v>1</v>
      </c>
      <c r="K311" s="87">
        <v>1</v>
      </c>
      <c r="L311" s="88">
        <v>1</v>
      </c>
      <c r="M311" s="89">
        <v>1</v>
      </c>
      <c r="N311" s="118"/>
      <c r="S311" s="122"/>
      <c r="T311" s="122"/>
      <c r="U311" s="122"/>
    </row>
    <row r="312" spans="1:21" s="101" customFormat="1" hidden="1" outlineLevel="1" x14ac:dyDescent="0.25">
      <c r="A312" s="124" t="s">
        <v>1603</v>
      </c>
      <c r="B312" s="125"/>
      <c r="C312" s="15" t="s">
        <v>1297</v>
      </c>
      <c r="D312" s="126"/>
      <c r="E312" s="127" t="str">
        <f>$A312</f>
        <v>Prererate_ind_loan_card_cur</v>
      </c>
      <c r="F312" s="128">
        <v>0.3</v>
      </c>
      <c r="G312" s="87">
        <v>1</v>
      </c>
      <c r="H312" s="87">
        <v>1</v>
      </c>
      <c r="I312" s="87">
        <v>1</v>
      </c>
      <c r="J312" s="87">
        <v>1</v>
      </c>
      <c r="K312" s="87">
        <v>1</v>
      </c>
      <c r="L312" s="88">
        <v>1</v>
      </c>
      <c r="M312" s="89">
        <v>1</v>
      </c>
      <c r="N312" s="118"/>
      <c r="S312" s="129"/>
      <c r="T312" s="129"/>
      <c r="U312" s="129"/>
    </row>
    <row r="313" spans="1:21" hidden="1" outlineLevel="1" x14ac:dyDescent="0.25">
      <c r="A313" s="117" t="s">
        <v>1604</v>
      </c>
      <c r="B313" s="105"/>
      <c r="C313" s="15" t="s">
        <v>1297</v>
      </c>
      <c r="D313" s="119"/>
      <c r="E313" s="120" t="str">
        <f t="shared" si="18"/>
        <v>Repayment_ind_loan_card_cur</v>
      </c>
      <c r="F313" s="199">
        <v>1</v>
      </c>
      <c r="G313" s="87">
        <v>1</v>
      </c>
      <c r="H313" s="87">
        <v>1</v>
      </c>
      <c r="I313" s="87">
        <v>1</v>
      </c>
      <c r="J313" s="87">
        <v>1</v>
      </c>
      <c r="K313" s="87">
        <v>1</v>
      </c>
      <c r="L313" s="88">
        <v>1</v>
      </c>
      <c r="M313" s="89">
        <v>1</v>
      </c>
      <c r="N313" s="118"/>
      <c r="S313" s="122"/>
      <c r="T313" s="122"/>
      <c r="U313" s="122"/>
    </row>
    <row r="314" spans="1:21" hidden="1" outlineLevel="1" x14ac:dyDescent="0.25">
      <c r="A314" s="117" t="s">
        <v>1605</v>
      </c>
      <c r="B314" s="105"/>
      <c r="C314" s="15" t="s">
        <v>1297</v>
      </c>
      <c r="D314" s="119"/>
      <c r="E314" s="120" t="str">
        <f t="shared" si="18"/>
        <v>PD_good_ind_loan_consume_rub</v>
      </c>
      <c r="F314" s="199">
        <v>1</v>
      </c>
      <c r="G314" s="87">
        <v>1</v>
      </c>
      <c r="H314" s="87">
        <v>1</v>
      </c>
      <c r="I314" s="87">
        <v>1</v>
      </c>
      <c r="J314" s="87">
        <v>1</v>
      </c>
      <c r="K314" s="87">
        <v>1</v>
      </c>
      <c r="L314" s="88">
        <v>1</v>
      </c>
      <c r="M314" s="89">
        <v>1</v>
      </c>
      <c r="N314" s="118"/>
      <c r="S314" s="122"/>
      <c r="T314" s="122"/>
      <c r="U314" s="122"/>
    </row>
    <row r="315" spans="1:21" hidden="1" outlineLevel="1" x14ac:dyDescent="0.25">
      <c r="A315" s="117" t="s">
        <v>1606</v>
      </c>
      <c r="B315" s="105"/>
      <c r="C315" s="15" t="s">
        <v>1297</v>
      </c>
      <c r="D315" s="119"/>
      <c r="E315" s="120" t="str">
        <f t="shared" si="18"/>
        <v>PD_good_off_ind_loan_consume_rub</v>
      </c>
      <c r="F315" s="199">
        <v>1</v>
      </c>
      <c r="G315" s="87">
        <v>1</v>
      </c>
      <c r="H315" s="87">
        <v>1</v>
      </c>
      <c r="I315" s="87">
        <v>1</v>
      </c>
      <c r="J315" s="87">
        <v>1</v>
      </c>
      <c r="K315" s="87">
        <v>1</v>
      </c>
      <c r="L315" s="88">
        <v>1</v>
      </c>
      <c r="M315" s="89">
        <v>1</v>
      </c>
      <c r="N315" s="118"/>
      <c r="S315" s="122"/>
      <c r="T315" s="122"/>
      <c r="U315" s="122"/>
    </row>
    <row r="316" spans="1:21" hidden="1" outlineLevel="1" x14ac:dyDescent="0.25">
      <c r="A316" s="117" t="s">
        <v>1607</v>
      </c>
      <c r="B316" s="105"/>
      <c r="C316" s="15" t="s">
        <v>1297</v>
      </c>
      <c r="D316" s="119"/>
      <c r="E316" s="120" t="str">
        <f t="shared" si="18"/>
        <v>Prov_good_ind_loan_consume_rub</v>
      </c>
      <c r="F316" s="199">
        <v>1</v>
      </c>
      <c r="G316" s="87">
        <v>1</v>
      </c>
      <c r="H316" s="87">
        <v>1</v>
      </c>
      <c r="I316" s="87">
        <v>1</v>
      </c>
      <c r="J316" s="87">
        <v>1</v>
      </c>
      <c r="K316" s="87">
        <v>1</v>
      </c>
      <c r="L316" s="88">
        <v>1</v>
      </c>
      <c r="M316" s="89">
        <v>1</v>
      </c>
      <c r="N316" s="118"/>
      <c r="S316" s="122"/>
      <c r="T316" s="122"/>
      <c r="U316" s="122"/>
    </row>
    <row r="317" spans="1:21" hidden="1" outlineLevel="1" x14ac:dyDescent="0.25">
      <c r="A317" s="117" t="s">
        <v>1608</v>
      </c>
      <c r="B317" s="105"/>
      <c r="C317" s="15" t="s">
        <v>1297</v>
      </c>
      <c r="D317" s="119"/>
      <c r="E317" s="120" t="str">
        <f t="shared" si="18"/>
        <v>Prov_NPL_ind_loan_consume_rub</v>
      </c>
      <c r="F317" s="199">
        <v>1</v>
      </c>
      <c r="G317" s="87">
        <v>1</v>
      </c>
      <c r="H317" s="87">
        <v>1</v>
      </c>
      <c r="I317" s="87">
        <v>1</v>
      </c>
      <c r="J317" s="87">
        <v>1</v>
      </c>
      <c r="K317" s="87">
        <v>1</v>
      </c>
      <c r="L317" s="88">
        <v>1</v>
      </c>
      <c r="M317" s="89">
        <v>1</v>
      </c>
      <c r="N317" s="118"/>
      <c r="S317" s="122"/>
      <c r="T317" s="122"/>
      <c r="U317" s="122"/>
    </row>
    <row r="318" spans="1:21" hidden="1" outlineLevel="1" x14ac:dyDescent="0.25">
      <c r="A318" s="117" t="s">
        <v>1609</v>
      </c>
      <c r="B318" s="105"/>
      <c r="C318" s="15" t="s">
        <v>1297</v>
      </c>
      <c r="D318" s="119"/>
      <c r="E318" s="120" t="str">
        <f t="shared" si="18"/>
        <v>LTV_ind_loan_consume_rub</v>
      </c>
      <c r="F318" s="134">
        <v>1</v>
      </c>
      <c r="G318" s="87">
        <v>1</v>
      </c>
      <c r="H318" s="87">
        <v>1</v>
      </c>
      <c r="I318" s="87">
        <v>1</v>
      </c>
      <c r="J318" s="87">
        <v>1</v>
      </c>
      <c r="K318" s="87">
        <v>1</v>
      </c>
      <c r="L318" s="88">
        <v>1</v>
      </c>
      <c r="M318" s="89">
        <v>1</v>
      </c>
      <c r="N318" s="118"/>
      <c r="S318" s="122"/>
      <c r="T318" s="122"/>
      <c r="U318" s="122"/>
    </row>
    <row r="319" spans="1:21" hidden="1" outlineLevel="1" x14ac:dyDescent="0.25">
      <c r="A319" s="117" t="s">
        <v>1610</v>
      </c>
      <c r="B319" s="105" t="s">
        <v>1296</v>
      </c>
      <c r="C319" s="15" t="s">
        <v>1297</v>
      </c>
      <c r="D319" s="119"/>
      <c r="E319" s="120" t="str">
        <f t="shared" si="18"/>
        <v>Off_to_Bal_ind_loan_consume_rub</v>
      </c>
      <c r="F319" s="121">
        <v>1</v>
      </c>
      <c r="G319" s="87">
        <v>1</v>
      </c>
      <c r="H319" s="87">
        <v>1</v>
      </c>
      <c r="I319" s="87">
        <v>1</v>
      </c>
      <c r="J319" s="87">
        <v>1</v>
      </c>
      <c r="K319" s="87">
        <v>1</v>
      </c>
      <c r="L319" s="88">
        <v>1</v>
      </c>
      <c r="M319" s="89">
        <v>1</v>
      </c>
      <c r="N319" s="118"/>
      <c r="S319" s="122"/>
      <c r="T319" s="122"/>
      <c r="U319" s="122"/>
    </row>
    <row r="320" spans="1:21" outlineLevel="1" x14ac:dyDescent="0.25">
      <c r="A320" s="117" t="s">
        <v>1611</v>
      </c>
      <c r="B320" s="105"/>
      <c r="C320" s="15" t="s">
        <v>1297</v>
      </c>
      <c r="D320" s="119"/>
      <c r="E320" s="120" t="str">
        <f t="shared" si="18"/>
        <v>New_loans_ind_loan_consume_rub</v>
      </c>
      <c r="F320" s="199">
        <v>1</v>
      </c>
      <c r="G320" s="87">
        <v>1</v>
      </c>
      <c r="H320" s="87">
        <v>1</v>
      </c>
      <c r="I320" s="87">
        <v>1</v>
      </c>
      <c r="J320" s="87">
        <v>1</v>
      </c>
      <c r="K320" s="87">
        <v>1</v>
      </c>
      <c r="L320" s="88">
        <v>1</v>
      </c>
      <c r="M320" s="89">
        <v>1</v>
      </c>
      <c r="N320" s="118"/>
      <c r="S320" s="122"/>
      <c r="T320" s="122"/>
      <c r="U320" s="122"/>
    </row>
    <row r="321" spans="1:21" hidden="1" outlineLevel="1" x14ac:dyDescent="0.25">
      <c r="A321" s="117" t="s">
        <v>1612</v>
      </c>
      <c r="B321" s="105"/>
      <c r="C321" s="15" t="s">
        <v>1297</v>
      </c>
      <c r="D321" s="119"/>
      <c r="E321" s="120" t="str">
        <f t="shared" si="18"/>
        <v>Repayment_ind_loan_consume_rub</v>
      </c>
      <c r="F321" s="199">
        <v>1</v>
      </c>
      <c r="G321" s="87">
        <v>1</v>
      </c>
      <c r="H321" s="87">
        <v>1</v>
      </c>
      <c r="I321" s="87">
        <v>1</v>
      </c>
      <c r="J321" s="87">
        <v>1</v>
      </c>
      <c r="K321" s="87">
        <v>1</v>
      </c>
      <c r="L321" s="88">
        <v>1</v>
      </c>
      <c r="M321" s="89">
        <v>1</v>
      </c>
      <c r="N321" s="118"/>
      <c r="S321" s="122"/>
      <c r="T321" s="122"/>
      <c r="U321" s="122"/>
    </row>
    <row r="322" spans="1:21" hidden="1" outlineLevel="1" x14ac:dyDescent="0.25">
      <c r="A322" s="117" t="s">
        <v>1613</v>
      </c>
      <c r="B322" s="105"/>
      <c r="C322" s="15" t="s">
        <v>1297</v>
      </c>
      <c r="D322" s="119"/>
      <c r="E322" s="120" t="str">
        <f t="shared" si="18"/>
        <v>Prererate_ind_loan_consume_rub</v>
      </c>
      <c r="F322" s="121">
        <v>0.3</v>
      </c>
      <c r="G322" s="87">
        <v>1</v>
      </c>
      <c r="H322" s="87">
        <v>1</v>
      </c>
      <c r="I322" s="87">
        <v>1</v>
      </c>
      <c r="J322" s="87">
        <v>1</v>
      </c>
      <c r="K322" s="87">
        <v>1</v>
      </c>
      <c r="L322" s="88">
        <v>1</v>
      </c>
      <c r="M322" s="89">
        <v>1</v>
      </c>
      <c r="N322" s="118"/>
      <c r="S322" s="122"/>
      <c r="T322" s="122"/>
      <c r="U322" s="122"/>
    </row>
    <row r="323" spans="1:21" hidden="1" outlineLevel="1" x14ac:dyDescent="0.25">
      <c r="A323" s="117" t="s">
        <v>1614</v>
      </c>
      <c r="B323" s="105"/>
      <c r="C323" s="15" t="s">
        <v>1297</v>
      </c>
      <c r="D323" s="119"/>
      <c r="E323" s="120" t="str">
        <f t="shared" si="18"/>
        <v>PD_good_ind_loan_consume_cur</v>
      </c>
      <c r="F323" s="199">
        <v>1</v>
      </c>
      <c r="G323" s="87">
        <v>1</v>
      </c>
      <c r="H323" s="87">
        <v>1</v>
      </c>
      <c r="I323" s="87">
        <v>1</v>
      </c>
      <c r="J323" s="87">
        <v>1</v>
      </c>
      <c r="K323" s="87">
        <v>1</v>
      </c>
      <c r="L323" s="88">
        <v>1</v>
      </c>
      <c r="M323" s="89">
        <v>1</v>
      </c>
      <c r="N323" s="118"/>
      <c r="S323" s="122"/>
      <c r="T323" s="122"/>
      <c r="U323" s="122"/>
    </row>
    <row r="324" spans="1:21" hidden="1" outlineLevel="1" x14ac:dyDescent="0.25">
      <c r="A324" s="117" t="s">
        <v>1615</v>
      </c>
      <c r="B324" s="105"/>
      <c r="C324" s="15" t="s">
        <v>1297</v>
      </c>
      <c r="D324" s="119"/>
      <c r="E324" s="120" t="str">
        <f t="shared" si="18"/>
        <v>PD_good_off_ind_loan_consume_cur</v>
      </c>
      <c r="F324" s="199">
        <v>1</v>
      </c>
      <c r="G324" s="87">
        <v>1</v>
      </c>
      <c r="H324" s="87">
        <v>1</v>
      </c>
      <c r="I324" s="87">
        <v>1</v>
      </c>
      <c r="J324" s="87">
        <v>1</v>
      </c>
      <c r="K324" s="87">
        <v>1</v>
      </c>
      <c r="L324" s="88">
        <v>1</v>
      </c>
      <c r="M324" s="89">
        <v>1</v>
      </c>
      <c r="N324" s="118"/>
      <c r="S324" s="122"/>
      <c r="T324" s="122"/>
      <c r="U324" s="122"/>
    </row>
    <row r="325" spans="1:21" hidden="1" outlineLevel="1" x14ac:dyDescent="0.25">
      <c r="A325" s="117" t="s">
        <v>1616</v>
      </c>
      <c r="B325" s="105"/>
      <c r="C325" s="15" t="s">
        <v>1297</v>
      </c>
      <c r="D325" s="119"/>
      <c r="E325" s="120" t="str">
        <f t="shared" si="18"/>
        <v>Prov_good_ind_loan_consume_cur</v>
      </c>
      <c r="F325" s="199">
        <v>1</v>
      </c>
      <c r="G325" s="87">
        <v>1</v>
      </c>
      <c r="H325" s="87">
        <v>1</v>
      </c>
      <c r="I325" s="87">
        <v>1</v>
      </c>
      <c r="J325" s="87">
        <v>1</v>
      </c>
      <c r="K325" s="87">
        <v>1</v>
      </c>
      <c r="L325" s="88">
        <v>1</v>
      </c>
      <c r="M325" s="89">
        <v>1</v>
      </c>
      <c r="N325" s="118"/>
      <c r="S325" s="122"/>
      <c r="T325" s="122"/>
      <c r="U325" s="122"/>
    </row>
    <row r="326" spans="1:21" hidden="1" outlineLevel="1" x14ac:dyDescent="0.25">
      <c r="A326" s="117" t="s">
        <v>1617</v>
      </c>
      <c r="B326" s="105"/>
      <c r="C326" s="15" t="s">
        <v>1297</v>
      </c>
      <c r="D326" s="119"/>
      <c r="E326" s="120" t="str">
        <f t="shared" si="18"/>
        <v>Prov_NPL_ind_loan_consume_cur</v>
      </c>
      <c r="F326" s="199">
        <v>1</v>
      </c>
      <c r="G326" s="87">
        <v>1</v>
      </c>
      <c r="H326" s="87">
        <v>1</v>
      </c>
      <c r="I326" s="87">
        <v>1</v>
      </c>
      <c r="J326" s="87">
        <v>1</v>
      </c>
      <c r="K326" s="87">
        <v>1</v>
      </c>
      <c r="L326" s="88">
        <v>1</v>
      </c>
      <c r="M326" s="89">
        <v>1</v>
      </c>
      <c r="N326" s="118"/>
      <c r="S326" s="122"/>
      <c r="T326" s="122"/>
      <c r="U326" s="122"/>
    </row>
    <row r="327" spans="1:21" hidden="1" outlineLevel="1" x14ac:dyDescent="0.25">
      <c r="A327" s="117" t="s">
        <v>1618</v>
      </c>
      <c r="B327" s="105"/>
      <c r="C327" s="15" t="s">
        <v>1297</v>
      </c>
      <c r="D327" s="119"/>
      <c r="E327" s="120" t="str">
        <f t="shared" si="18"/>
        <v>LTV_ind_loan_consume_cur</v>
      </c>
      <c r="F327" s="134">
        <v>1</v>
      </c>
      <c r="G327" s="87">
        <v>1</v>
      </c>
      <c r="H327" s="87">
        <v>1</v>
      </c>
      <c r="I327" s="87">
        <v>1</v>
      </c>
      <c r="J327" s="87">
        <v>1</v>
      </c>
      <c r="K327" s="87">
        <v>1</v>
      </c>
      <c r="L327" s="88">
        <v>1</v>
      </c>
      <c r="M327" s="89">
        <v>1</v>
      </c>
      <c r="N327" s="118"/>
      <c r="S327" s="122"/>
      <c r="T327" s="122"/>
      <c r="U327" s="122"/>
    </row>
    <row r="328" spans="1:21" hidden="1" outlineLevel="1" x14ac:dyDescent="0.25">
      <c r="A328" s="117" t="s">
        <v>1619</v>
      </c>
      <c r="B328" s="105" t="s">
        <v>1296</v>
      </c>
      <c r="C328" s="15" t="s">
        <v>1297</v>
      </c>
      <c r="D328" s="119"/>
      <c r="E328" s="120" t="str">
        <f t="shared" si="18"/>
        <v>Off_to_Bal_ind_loan_consume_cur</v>
      </c>
      <c r="F328" s="121">
        <v>1</v>
      </c>
      <c r="G328" s="87">
        <v>1</v>
      </c>
      <c r="H328" s="87">
        <v>1</v>
      </c>
      <c r="I328" s="87">
        <v>1</v>
      </c>
      <c r="J328" s="87">
        <v>1</v>
      </c>
      <c r="K328" s="87">
        <v>1</v>
      </c>
      <c r="L328" s="88">
        <v>1</v>
      </c>
      <c r="M328" s="89">
        <v>1</v>
      </c>
      <c r="N328" s="118"/>
      <c r="S328" s="122"/>
      <c r="T328" s="122"/>
      <c r="U328" s="122"/>
    </row>
    <row r="329" spans="1:21" outlineLevel="1" x14ac:dyDescent="0.25">
      <c r="A329" s="117" t="s">
        <v>1620</v>
      </c>
      <c r="B329" s="105"/>
      <c r="C329" s="15" t="s">
        <v>1297</v>
      </c>
      <c r="D329" s="119"/>
      <c r="E329" s="120" t="str">
        <f t="shared" si="18"/>
        <v>New_loans_ind_loan_consume_cur</v>
      </c>
      <c r="F329" s="200">
        <v>1</v>
      </c>
      <c r="G329" s="87">
        <v>1</v>
      </c>
      <c r="H329" s="87">
        <v>1</v>
      </c>
      <c r="I329" s="87">
        <v>1</v>
      </c>
      <c r="J329" s="87">
        <v>1</v>
      </c>
      <c r="K329" s="87">
        <v>1</v>
      </c>
      <c r="L329" s="88">
        <v>1</v>
      </c>
      <c r="M329" s="89">
        <v>1</v>
      </c>
      <c r="N329" s="118"/>
      <c r="S329" s="122"/>
      <c r="T329" s="122"/>
      <c r="U329" s="122"/>
    </row>
    <row r="330" spans="1:21" hidden="1" outlineLevel="1" x14ac:dyDescent="0.25">
      <c r="A330" s="117" t="s">
        <v>1621</v>
      </c>
      <c r="B330" s="105"/>
      <c r="C330" s="15" t="s">
        <v>1297</v>
      </c>
      <c r="D330" s="119"/>
      <c r="E330" s="120" t="str">
        <f>$A330</f>
        <v>Prererate_ind_loan_consume_cur</v>
      </c>
      <c r="F330" s="121">
        <v>0.3</v>
      </c>
      <c r="G330" s="87">
        <v>1</v>
      </c>
      <c r="H330" s="87">
        <v>1</v>
      </c>
      <c r="I330" s="87">
        <v>1</v>
      </c>
      <c r="J330" s="87">
        <v>1</v>
      </c>
      <c r="K330" s="87">
        <v>1</v>
      </c>
      <c r="L330" s="88">
        <v>1</v>
      </c>
      <c r="M330" s="89">
        <v>1</v>
      </c>
      <c r="N330" s="118"/>
      <c r="S330" s="122"/>
      <c r="T330" s="122"/>
      <c r="U330" s="122"/>
    </row>
    <row r="331" spans="1:21" hidden="1" outlineLevel="1" x14ac:dyDescent="0.25">
      <c r="A331" s="117" t="s">
        <v>1622</v>
      </c>
      <c r="B331" s="105"/>
      <c r="C331" s="15" t="s">
        <v>1297</v>
      </c>
      <c r="D331" s="119"/>
      <c r="E331" s="120" t="str">
        <f t="shared" si="18"/>
        <v>Repayment_ind_loan_consume_cur</v>
      </c>
      <c r="F331" s="201">
        <v>1</v>
      </c>
      <c r="G331" s="87">
        <v>1</v>
      </c>
      <c r="H331" s="87">
        <v>1</v>
      </c>
      <c r="I331" s="87">
        <v>1</v>
      </c>
      <c r="J331" s="87">
        <v>1</v>
      </c>
      <c r="K331" s="87">
        <v>1</v>
      </c>
      <c r="L331" s="88">
        <v>1</v>
      </c>
      <c r="M331" s="89">
        <v>1</v>
      </c>
      <c r="N331" s="118"/>
      <c r="S331" s="122"/>
      <c r="T331" s="122"/>
      <c r="U331" s="122"/>
    </row>
    <row r="332" spans="1:21" hidden="1" outlineLevel="1" x14ac:dyDescent="0.25">
      <c r="A332" s="117" t="s">
        <v>2890</v>
      </c>
      <c r="B332" s="105" t="s">
        <v>1357</v>
      </c>
      <c r="C332" s="15" t="s">
        <v>1297</v>
      </c>
      <c r="D332" s="119"/>
      <c r="E332" s="120" t="str">
        <f t="shared" si="18"/>
        <v>Cred_line_Group_resid_ch</v>
      </c>
      <c r="F332" s="209">
        <v>0</v>
      </c>
      <c r="G332" s="210">
        <v>0</v>
      </c>
      <c r="H332" s="210">
        <v>0</v>
      </c>
      <c r="I332" s="210">
        <v>0</v>
      </c>
      <c r="J332" s="210">
        <v>0</v>
      </c>
      <c r="K332" s="210">
        <v>0</v>
      </c>
      <c r="L332" s="211">
        <v>0</v>
      </c>
      <c r="M332" s="212">
        <v>0</v>
      </c>
      <c r="N332" s="118"/>
      <c r="S332" s="122"/>
      <c r="T332" s="122"/>
      <c r="U332" s="122"/>
    </row>
    <row r="333" spans="1:21" hidden="1" outlineLevel="1" x14ac:dyDescent="0.25">
      <c r="A333" s="117" t="s">
        <v>2891</v>
      </c>
      <c r="B333" s="105" t="s">
        <v>1357</v>
      </c>
      <c r="C333" s="15" t="s">
        <v>1297</v>
      </c>
      <c r="D333" s="119"/>
      <c r="E333" s="120" t="str">
        <f t="shared" si="18"/>
        <v>Cred_line_Group_foreign_ch</v>
      </c>
      <c r="F333" s="209">
        <v>0</v>
      </c>
      <c r="G333" s="210">
        <v>0</v>
      </c>
      <c r="H333" s="210">
        <v>0</v>
      </c>
      <c r="I333" s="210">
        <v>0</v>
      </c>
      <c r="J333" s="210">
        <v>0</v>
      </c>
      <c r="K333" s="210">
        <v>0</v>
      </c>
      <c r="L333" s="211">
        <v>0</v>
      </c>
      <c r="M333" s="212">
        <v>0</v>
      </c>
      <c r="N333" s="118"/>
      <c r="S333" s="122"/>
      <c r="T333" s="122"/>
      <c r="U333" s="122"/>
    </row>
    <row r="334" spans="1:21" hidden="1" outlineLevel="1" x14ac:dyDescent="0.25">
      <c r="A334" s="117" t="s">
        <v>1623</v>
      </c>
      <c r="B334" s="105" t="s">
        <v>1296</v>
      </c>
      <c r="C334" s="15" t="s">
        <v>1297</v>
      </c>
      <c r="D334" s="119" t="s">
        <v>1402</v>
      </c>
      <c r="E334" s="120" t="str">
        <f t="shared" si="18"/>
        <v>Bonds_FVPL_gov_reval_rub</v>
      </c>
      <c r="F334" s="199">
        <v>1</v>
      </c>
      <c r="G334" s="87">
        <v>1</v>
      </c>
      <c r="H334" s="87">
        <v>1</v>
      </c>
      <c r="I334" s="87">
        <v>1</v>
      </c>
      <c r="J334" s="87">
        <v>1</v>
      </c>
      <c r="K334" s="87">
        <v>1</v>
      </c>
      <c r="L334" s="88">
        <v>1</v>
      </c>
      <c r="M334" s="89">
        <v>1</v>
      </c>
      <c r="N334" s="118"/>
      <c r="S334" s="122"/>
      <c r="T334" s="122"/>
      <c r="U334" s="122"/>
    </row>
    <row r="335" spans="1:21" hidden="1" outlineLevel="1" x14ac:dyDescent="0.25">
      <c r="A335" s="117" t="s">
        <v>1624</v>
      </c>
      <c r="B335" s="105" t="s">
        <v>1625</v>
      </c>
      <c r="C335" s="15" t="s">
        <v>1297</v>
      </c>
      <c r="D335" s="119" t="s">
        <v>1402</v>
      </c>
      <c r="E335" s="120" t="str">
        <f t="shared" si="18"/>
        <v>Bonds_FVPL_gov_coupon_level_rub</v>
      </c>
      <c r="F335" s="199">
        <v>1</v>
      </c>
      <c r="G335" s="87">
        <v>1</v>
      </c>
      <c r="H335" s="87">
        <v>1</v>
      </c>
      <c r="I335" s="87">
        <v>1</v>
      </c>
      <c r="J335" s="87">
        <v>1</v>
      </c>
      <c r="K335" s="87">
        <v>1</v>
      </c>
      <c r="L335" s="88">
        <v>1</v>
      </c>
      <c r="M335" s="89">
        <v>1</v>
      </c>
      <c r="N335" s="96"/>
      <c r="S335" s="122"/>
      <c r="T335" s="122"/>
      <c r="U335" s="122"/>
    </row>
    <row r="336" spans="1:21" hidden="1" outlineLevel="1" x14ac:dyDescent="0.25">
      <c r="A336" s="117" t="s">
        <v>1626</v>
      </c>
      <c r="B336" s="105" t="s">
        <v>1296</v>
      </c>
      <c r="C336" s="15" t="s">
        <v>1297</v>
      </c>
      <c r="D336" s="119" t="s">
        <v>1402</v>
      </c>
      <c r="E336" s="120" t="str">
        <f t="shared" si="18"/>
        <v>Bonds_FVPL_gov_reval_cur</v>
      </c>
      <c r="F336" s="199">
        <v>1</v>
      </c>
      <c r="G336" s="87">
        <v>1</v>
      </c>
      <c r="H336" s="87">
        <v>1</v>
      </c>
      <c r="I336" s="87">
        <v>1</v>
      </c>
      <c r="J336" s="87">
        <v>1</v>
      </c>
      <c r="K336" s="87">
        <v>1</v>
      </c>
      <c r="L336" s="88">
        <v>1</v>
      </c>
      <c r="M336" s="89">
        <v>1</v>
      </c>
      <c r="N336" s="118"/>
      <c r="O336" s="129"/>
      <c r="P336" s="122"/>
      <c r="Q336" s="122"/>
      <c r="R336" s="122"/>
      <c r="S336" s="122"/>
      <c r="T336" s="122"/>
      <c r="U336" s="122"/>
    </row>
    <row r="337" spans="1:21" hidden="1" outlineLevel="1" x14ac:dyDescent="0.25">
      <c r="A337" s="117" t="s">
        <v>1627</v>
      </c>
      <c r="B337" s="105" t="s">
        <v>1625</v>
      </c>
      <c r="C337" s="15" t="s">
        <v>1297</v>
      </c>
      <c r="D337" s="119" t="s">
        <v>1402</v>
      </c>
      <c r="E337" s="120" t="str">
        <f t="shared" si="18"/>
        <v>Bonds_FVPL_gov_coupon_level_cur</v>
      </c>
      <c r="F337" s="199">
        <v>1</v>
      </c>
      <c r="G337" s="87">
        <v>1</v>
      </c>
      <c r="H337" s="87">
        <v>1</v>
      </c>
      <c r="I337" s="87">
        <v>1</v>
      </c>
      <c r="J337" s="87">
        <v>1</v>
      </c>
      <c r="K337" s="87">
        <v>1</v>
      </c>
      <c r="L337" s="88">
        <v>1</v>
      </c>
      <c r="M337" s="89">
        <v>1</v>
      </c>
      <c r="O337" s="122"/>
      <c r="P337" s="122"/>
      <c r="Q337" s="122"/>
      <c r="R337" s="122"/>
      <c r="S337" s="122"/>
      <c r="T337" s="122"/>
      <c r="U337" s="122"/>
    </row>
    <row r="338" spans="1:21" hidden="1" outlineLevel="1" x14ac:dyDescent="0.25">
      <c r="A338" s="117" t="s">
        <v>1628</v>
      </c>
      <c r="B338" s="105" t="s">
        <v>1296</v>
      </c>
      <c r="C338" s="15" t="s">
        <v>1297</v>
      </c>
      <c r="D338" s="119" t="s">
        <v>1402</v>
      </c>
      <c r="E338" s="120" t="str">
        <f t="shared" si="18"/>
        <v>Bonds_FVPL_corp_reval_rub</v>
      </c>
      <c r="F338" s="199">
        <v>1</v>
      </c>
      <c r="G338" s="87">
        <v>1</v>
      </c>
      <c r="H338" s="87">
        <v>1</v>
      </c>
      <c r="I338" s="87">
        <v>1</v>
      </c>
      <c r="J338" s="87">
        <v>1</v>
      </c>
      <c r="K338" s="87">
        <v>1</v>
      </c>
      <c r="L338" s="88">
        <v>1</v>
      </c>
      <c r="M338" s="89">
        <v>1</v>
      </c>
      <c r="O338" s="129"/>
      <c r="P338" s="122"/>
      <c r="Q338" s="122"/>
      <c r="R338" s="122"/>
      <c r="S338" s="122"/>
      <c r="T338" s="122"/>
      <c r="U338" s="122"/>
    </row>
    <row r="339" spans="1:21" hidden="1" outlineLevel="1" x14ac:dyDescent="0.25">
      <c r="A339" s="117" t="s">
        <v>1629</v>
      </c>
      <c r="B339" s="105" t="s">
        <v>1625</v>
      </c>
      <c r="C339" s="15" t="s">
        <v>1297</v>
      </c>
      <c r="D339" s="119" t="s">
        <v>1402</v>
      </c>
      <c r="E339" s="120" t="str">
        <f t="shared" si="18"/>
        <v>Bonds_FVPL_corp_coupon_level_rub</v>
      </c>
      <c r="F339" s="199">
        <v>1</v>
      </c>
      <c r="G339" s="87">
        <v>1</v>
      </c>
      <c r="H339" s="87">
        <v>1</v>
      </c>
      <c r="I339" s="87">
        <v>1</v>
      </c>
      <c r="J339" s="87">
        <v>1</v>
      </c>
      <c r="K339" s="87">
        <v>1</v>
      </c>
      <c r="L339" s="88">
        <v>1</v>
      </c>
      <c r="M339" s="89">
        <v>1</v>
      </c>
      <c r="N339" s="96"/>
      <c r="O339" s="122"/>
      <c r="P339" s="122"/>
      <c r="Q339" s="122"/>
      <c r="R339" s="122"/>
      <c r="S339" s="122"/>
      <c r="T339" s="122"/>
      <c r="U339" s="122"/>
    </row>
    <row r="340" spans="1:21" hidden="1" outlineLevel="1" x14ac:dyDescent="0.25">
      <c r="A340" s="117" t="s">
        <v>1630</v>
      </c>
      <c r="B340" s="105" t="s">
        <v>1296</v>
      </c>
      <c r="C340" s="15" t="s">
        <v>1297</v>
      </c>
      <c r="D340" s="119" t="s">
        <v>1402</v>
      </c>
      <c r="E340" s="120" t="str">
        <f t="shared" si="18"/>
        <v>Bonds_FVPL_corp_reval_cur</v>
      </c>
      <c r="F340" s="199">
        <v>1</v>
      </c>
      <c r="G340" s="87">
        <v>1</v>
      </c>
      <c r="H340" s="87">
        <v>1</v>
      </c>
      <c r="I340" s="87">
        <v>1</v>
      </c>
      <c r="J340" s="87">
        <v>1</v>
      </c>
      <c r="K340" s="87">
        <v>1</v>
      </c>
      <c r="L340" s="88">
        <v>1</v>
      </c>
      <c r="M340" s="89">
        <v>1</v>
      </c>
      <c r="O340" s="129"/>
      <c r="P340" s="122"/>
      <c r="Q340" s="122"/>
      <c r="R340" s="122"/>
      <c r="S340" s="122"/>
      <c r="T340" s="122"/>
      <c r="U340" s="122"/>
    </row>
    <row r="341" spans="1:21" hidden="1" outlineLevel="1" x14ac:dyDescent="0.25">
      <c r="A341" s="117" t="s">
        <v>1631</v>
      </c>
      <c r="B341" s="105" t="s">
        <v>1625</v>
      </c>
      <c r="C341" s="15" t="s">
        <v>1297</v>
      </c>
      <c r="D341" s="119" t="s">
        <v>1402</v>
      </c>
      <c r="E341" s="120" t="str">
        <f t="shared" si="18"/>
        <v>Bonds_FVPL_corp_coupon_level_cur</v>
      </c>
      <c r="F341" s="199">
        <v>1</v>
      </c>
      <c r="G341" s="87">
        <v>1</v>
      </c>
      <c r="H341" s="87">
        <v>1</v>
      </c>
      <c r="I341" s="87">
        <v>1</v>
      </c>
      <c r="J341" s="87">
        <v>1</v>
      </c>
      <c r="K341" s="87">
        <v>1</v>
      </c>
      <c r="L341" s="88">
        <v>1</v>
      </c>
      <c r="M341" s="89">
        <v>1</v>
      </c>
      <c r="N341" s="118"/>
      <c r="O341" s="122"/>
      <c r="P341" s="122"/>
      <c r="Q341" s="122"/>
      <c r="R341" s="122"/>
      <c r="S341" s="122"/>
      <c r="T341" s="122"/>
      <c r="U341" s="122"/>
    </row>
    <row r="342" spans="1:21" hidden="1" outlineLevel="1" x14ac:dyDescent="0.25">
      <c r="A342" s="117" t="s">
        <v>1632</v>
      </c>
      <c r="B342" s="105" t="s">
        <v>1296</v>
      </c>
      <c r="C342" s="15" t="s">
        <v>1297</v>
      </c>
      <c r="D342" s="119" t="s">
        <v>1402</v>
      </c>
      <c r="E342" s="120" t="str">
        <f t="shared" si="18"/>
        <v>Bonds_FVPL_foreign_reval_rub</v>
      </c>
      <c r="F342" s="199">
        <v>1</v>
      </c>
      <c r="G342" s="87">
        <v>1</v>
      </c>
      <c r="H342" s="87">
        <v>1</v>
      </c>
      <c r="I342" s="87">
        <v>1</v>
      </c>
      <c r="J342" s="87">
        <v>1</v>
      </c>
      <c r="K342" s="87">
        <v>1</v>
      </c>
      <c r="L342" s="88">
        <v>1</v>
      </c>
      <c r="M342" s="89">
        <v>1</v>
      </c>
      <c r="N342" s="96"/>
      <c r="O342" s="129"/>
      <c r="P342" s="122"/>
      <c r="Q342" s="122"/>
      <c r="R342" s="122"/>
      <c r="S342" s="122"/>
      <c r="T342" s="122"/>
      <c r="U342" s="122"/>
    </row>
    <row r="343" spans="1:21" hidden="1" outlineLevel="1" x14ac:dyDescent="0.25">
      <c r="A343" s="117" t="s">
        <v>1633</v>
      </c>
      <c r="B343" s="105" t="s">
        <v>1625</v>
      </c>
      <c r="C343" s="15" t="s">
        <v>1297</v>
      </c>
      <c r="D343" s="119" t="s">
        <v>1402</v>
      </c>
      <c r="E343" s="120" t="str">
        <f t="shared" si="18"/>
        <v>Bonds_FVPL_foreign_coupon_level_rub</v>
      </c>
      <c r="F343" s="199">
        <v>1</v>
      </c>
      <c r="G343" s="87">
        <v>1</v>
      </c>
      <c r="H343" s="87">
        <v>1</v>
      </c>
      <c r="I343" s="87">
        <v>1</v>
      </c>
      <c r="J343" s="87">
        <v>1</v>
      </c>
      <c r="K343" s="87">
        <v>1</v>
      </c>
      <c r="L343" s="88">
        <v>1</v>
      </c>
      <c r="M343" s="89">
        <v>1</v>
      </c>
      <c r="N343" s="118"/>
      <c r="O343" s="122"/>
      <c r="P343" s="122"/>
      <c r="Q343" s="122"/>
      <c r="R343" s="122"/>
      <c r="S343" s="122"/>
      <c r="T343" s="122"/>
      <c r="U343" s="122"/>
    </row>
    <row r="344" spans="1:21" hidden="1" outlineLevel="1" x14ac:dyDescent="0.25">
      <c r="A344" s="117" t="s">
        <v>1634</v>
      </c>
      <c r="B344" s="105" t="s">
        <v>1296</v>
      </c>
      <c r="C344" s="15" t="s">
        <v>1297</v>
      </c>
      <c r="D344" s="119" t="s">
        <v>1402</v>
      </c>
      <c r="E344" s="120" t="str">
        <f t="shared" si="18"/>
        <v>Bonds_FVPL_foreign_reval_cur</v>
      </c>
      <c r="F344" s="199">
        <v>1</v>
      </c>
      <c r="G344" s="87">
        <v>1</v>
      </c>
      <c r="H344" s="87">
        <v>1</v>
      </c>
      <c r="I344" s="87">
        <v>1</v>
      </c>
      <c r="J344" s="87">
        <v>1</v>
      </c>
      <c r="K344" s="87">
        <v>1</v>
      </c>
      <c r="L344" s="88">
        <v>1</v>
      </c>
      <c r="M344" s="89">
        <v>1</v>
      </c>
      <c r="N344" s="96"/>
      <c r="O344" s="129"/>
      <c r="P344" s="122"/>
      <c r="Q344" s="122"/>
      <c r="R344" s="122"/>
      <c r="S344" s="122"/>
      <c r="T344" s="122"/>
      <c r="U344" s="122"/>
    </row>
    <row r="345" spans="1:21" hidden="1" outlineLevel="1" x14ac:dyDescent="0.25">
      <c r="A345" s="117" t="s">
        <v>1635</v>
      </c>
      <c r="B345" s="105" t="s">
        <v>1625</v>
      </c>
      <c r="C345" s="15" t="s">
        <v>1297</v>
      </c>
      <c r="D345" s="119" t="s">
        <v>1402</v>
      </c>
      <c r="E345" s="120" t="str">
        <f t="shared" si="18"/>
        <v>Bonds_FVPL_foreign_coupon_level_cur</v>
      </c>
      <c r="F345" s="199">
        <v>1</v>
      </c>
      <c r="G345" s="87">
        <v>1</v>
      </c>
      <c r="H345" s="87">
        <v>1</v>
      </c>
      <c r="I345" s="87">
        <v>1</v>
      </c>
      <c r="J345" s="87">
        <v>1</v>
      </c>
      <c r="K345" s="87">
        <v>1</v>
      </c>
      <c r="L345" s="88">
        <v>1</v>
      </c>
      <c r="M345" s="89">
        <v>1</v>
      </c>
      <c r="N345" s="118"/>
      <c r="O345" s="122"/>
      <c r="P345" s="122"/>
      <c r="Q345" s="122"/>
      <c r="R345" s="122"/>
      <c r="S345" s="122"/>
      <c r="T345" s="122"/>
      <c r="U345" s="122"/>
    </row>
    <row r="346" spans="1:21" hidden="1" outlineLevel="1" x14ac:dyDescent="0.25">
      <c r="A346" s="117" t="s">
        <v>1636</v>
      </c>
      <c r="B346" s="105" t="s">
        <v>1296</v>
      </c>
      <c r="C346" s="15" t="s">
        <v>1297</v>
      </c>
      <c r="D346" s="119" t="s">
        <v>1402</v>
      </c>
      <c r="E346" s="120" t="str">
        <f t="shared" si="18"/>
        <v>Bonds_FVOCI_gov_reval_rub</v>
      </c>
      <c r="F346" s="199">
        <v>1</v>
      </c>
      <c r="G346" s="87">
        <v>1</v>
      </c>
      <c r="H346" s="87">
        <v>1</v>
      </c>
      <c r="I346" s="87">
        <v>1</v>
      </c>
      <c r="J346" s="87">
        <v>1</v>
      </c>
      <c r="K346" s="87">
        <v>1</v>
      </c>
      <c r="L346" s="88">
        <v>1</v>
      </c>
      <c r="M346" s="89">
        <v>1</v>
      </c>
      <c r="O346" s="129"/>
      <c r="P346" s="122"/>
      <c r="Q346" s="122"/>
      <c r="R346" s="122"/>
      <c r="S346" s="122"/>
      <c r="T346" s="122"/>
      <c r="U346" s="122"/>
    </row>
    <row r="347" spans="1:21" hidden="1" outlineLevel="1" x14ac:dyDescent="0.25">
      <c r="A347" s="117" t="s">
        <v>1637</v>
      </c>
      <c r="B347" s="105" t="s">
        <v>1625</v>
      </c>
      <c r="C347" s="15" t="s">
        <v>1297</v>
      </c>
      <c r="D347" s="119" t="s">
        <v>1402</v>
      </c>
      <c r="E347" s="120" t="str">
        <f t="shared" si="18"/>
        <v>Bonds_FVOCI_gov_coupon_level_rub</v>
      </c>
      <c r="F347" s="199">
        <v>1</v>
      </c>
      <c r="G347" s="87">
        <v>1</v>
      </c>
      <c r="H347" s="87">
        <v>1</v>
      </c>
      <c r="I347" s="87">
        <v>1</v>
      </c>
      <c r="J347" s="87">
        <v>1</v>
      </c>
      <c r="K347" s="87">
        <v>1</v>
      </c>
      <c r="L347" s="88">
        <v>1</v>
      </c>
      <c r="M347" s="89">
        <v>1</v>
      </c>
      <c r="O347" s="122"/>
      <c r="P347" s="122"/>
      <c r="Q347" s="122"/>
      <c r="R347" s="122"/>
      <c r="S347" s="122"/>
      <c r="T347" s="122"/>
      <c r="U347" s="122"/>
    </row>
    <row r="348" spans="1:21" hidden="1" outlineLevel="1" x14ac:dyDescent="0.25">
      <c r="A348" s="117" t="s">
        <v>1638</v>
      </c>
      <c r="B348" s="105" t="s">
        <v>1296</v>
      </c>
      <c r="C348" s="15" t="s">
        <v>1297</v>
      </c>
      <c r="D348" s="119" t="s">
        <v>1402</v>
      </c>
      <c r="E348" s="120" t="str">
        <f t="shared" si="18"/>
        <v>Bonds_FVOCI_gov_reval_cur</v>
      </c>
      <c r="F348" s="199">
        <v>1</v>
      </c>
      <c r="G348" s="87">
        <v>1</v>
      </c>
      <c r="H348" s="87">
        <v>1</v>
      </c>
      <c r="I348" s="87">
        <v>1</v>
      </c>
      <c r="J348" s="87">
        <v>1</v>
      </c>
      <c r="K348" s="87">
        <v>1</v>
      </c>
      <c r="L348" s="88">
        <v>1</v>
      </c>
      <c r="M348" s="89">
        <v>1</v>
      </c>
      <c r="N348" s="96"/>
      <c r="O348" s="129"/>
      <c r="P348" s="122"/>
      <c r="Q348" s="122"/>
      <c r="R348" s="122"/>
      <c r="S348" s="122"/>
      <c r="T348" s="122"/>
      <c r="U348" s="122"/>
    </row>
    <row r="349" spans="1:21" hidden="1" outlineLevel="1" x14ac:dyDescent="0.25">
      <c r="A349" s="117" t="s">
        <v>1639</v>
      </c>
      <c r="B349" s="105" t="s">
        <v>1625</v>
      </c>
      <c r="C349" s="15" t="s">
        <v>1297</v>
      </c>
      <c r="D349" s="119" t="s">
        <v>1402</v>
      </c>
      <c r="E349" s="120" t="str">
        <f t="shared" si="18"/>
        <v>Bonds_FVOCI_gov_coupon_level_cur</v>
      </c>
      <c r="F349" s="199">
        <v>1</v>
      </c>
      <c r="G349" s="87">
        <v>1</v>
      </c>
      <c r="H349" s="87">
        <v>1</v>
      </c>
      <c r="I349" s="87">
        <v>1</v>
      </c>
      <c r="J349" s="87">
        <v>1</v>
      </c>
      <c r="K349" s="87">
        <v>1</v>
      </c>
      <c r="L349" s="88">
        <v>1</v>
      </c>
      <c r="M349" s="89">
        <v>1</v>
      </c>
      <c r="N349" s="96"/>
      <c r="O349" s="122"/>
      <c r="P349" s="122"/>
      <c r="Q349" s="122"/>
      <c r="R349" s="122"/>
      <c r="S349" s="122"/>
      <c r="T349" s="122"/>
      <c r="U349" s="122"/>
    </row>
    <row r="350" spans="1:21" hidden="1" outlineLevel="1" x14ac:dyDescent="0.25">
      <c r="A350" s="117" t="s">
        <v>1640</v>
      </c>
      <c r="B350" s="105" t="s">
        <v>1296</v>
      </c>
      <c r="C350" s="15" t="s">
        <v>1297</v>
      </c>
      <c r="D350" s="119" t="s">
        <v>1402</v>
      </c>
      <c r="E350" s="120" t="str">
        <f t="shared" si="18"/>
        <v>Bonds_FVOCI_corp_reval_rub</v>
      </c>
      <c r="F350" s="199">
        <v>1</v>
      </c>
      <c r="G350" s="87">
        <v>1</v>
      </c>
      <c r="H350" s="87">
        <v>1</v>
      </c>
      <c r="I350" s="87">
        <v>1</v>
      </c>
      <c r="J350" s="87">
        <v>1</v>
      </c>
      <c r="K350" s="87">
        <v>1</v>
      </c>
      <c r="L350" s="88">
        <v>1</v>
      </c>
      <c r="M350" s="89">
        <v>1</v>
      </c>
      <c r="O350" s="129"/>
      <c r="P350" s="122"/>
      <c r="Q350" s="122"/>
      <c r="R350" s="122"/>
      <c r="S350" s="122"/>
      <c r="T350" s="122"/>
      <c r="U350" s="122"/>
    </row>
    <row r="351" spans="1:21" hidden="1" outlineLevel="1" x14ac:dyDescent="0.25">
      <c r="A351" s="117" t="s">
        <v>1641</v>
      </c>
      <c r="B351" s="105" t="s">
        <v>1625</v>
      </c>
      <c r="C351" s="15" t="s">
        <v>1297</v>
      </c>
      <c r="D351" s="119" t="s">
        <v>1402</v>
      </c>
      <c r="E351" s="120" t="str">
        <f t="shared" si="18"/>
        <v>Bonds_FVOCI_corp_coupon_level_rub</v>
      </c>
      <c r="F351" s="199">
        <v>1</v>
      </c>
      <c r="G351" s="87">
        <v>1</v>
      </c>
      <c r="H351" s="87">
        <v>1</v>
      </c>
      <c r="I351" s="87">
        <v>1</v>
      </c>
      <c r="J351" s="87">
        <v>1</v>
      </c>
      <c r="K351" s="87">
        <v>1</v>
      </c>
      <c r="L351" s="88">
        <v>1</v>
      </c>
      <c r="M351" s="89">
        <v>1</v>
      </c>
      <c r="N351" s="118"/>
      <c r="O351" s="122"/>
      <c r="P351" s="122"/>
      <c r="Q351" s="122"/>
      <c r="R351" s="122"/>
      <c r="S351" s="122"/>
      <c r="T351" s="122"/>
      <c r="U351" s="122"/>
    </row>
    <row r="352" spans="1:21" hidden="1" outlineLevel="1" x14ac:dyDescent="0.25">
      <c r="A352" s="117" t="s">
        <v>1642</v>
      </c>
      <c r="B352" s="105" t="s">
        <v>1296</v>
      </c>
      <c r="C352" s="15" t="s">
        <v>1297</v>
      </c>
      <c r="D352" s="119" t="s">
        <v>1402</v>
      </c>
      <c r="E352" s="120" t="str">
        <f t="shared" si="18"/>
        <v>Bonds_FVOCI_corp_reval_cur</v>
      </c>
      <c r="F352" s="199">
        <v>1</v>
      </c>
      <c r="G352" s="87">
        <v>1</v>
      </c>
      <c r="H352" s="87">
        <v>1</v>
      </c>
      <c r="I352" s="87">
        <v>1</v>
      </c>
      <c r="J352" s="87">
        <v>1</v>
      </c>
      <c r="K352" s="87">
        <v>1</v>
      </c>
      <c r="L352" s="88">
        <v>1</v>
      </c>
      <c r="M352" s="89">
        <v>1</v>
      </c>
      <c r="N352" s="96"/>
      <c r="O352" s="129"/>
      <c r="P352" s="122"/>
      <c r="Q352" s="122"/>
      <c r="R352" s="122"/>
      <c r="S352" s="122"/>
      <c r="T352" s="122"/>
      <c r="U352" s="122"/>
    </row>
    <row r="353" spans="1:21" hidden="1" outlineLevel="1" x14ac:dyDescent="0.25">
      <c r="A353" s="117" t="s">
        <v>1643</v>
      </c>
      <c r="B353" s="105" t="s">
        <v>1625</v>
      </c>
      <c r="C353" s="15" t="s">
        <v>1297</v>
      </c>
      <c r="D353" s="119" t="s">
        <v>1402</v>
      </c>
      <c r="E353" s="120" t="str">
        <f t="shared" si="18"/>
        <v>Bonds_FVOCI_corp_coupon_level_cur</v>
      </c>
      <c r="F353" s="199">
        <v>1</v>
      </c>
      <c r="G353" s="87">
        <v>1</v>
      </c>
      <c r="H353" s="87">
        <v>1</v>
      </c>
      <c r="I353" s="87">
        <v>1</v>
      </c>
      <c r="J353" s="87">
        <v>1</v>
      </c>
      <c r="K353" s="87">
        <v>1</v>
      </c>
      <c r="L353" s="88">
        <v>1</v>
      </c>
      <c r="M353" s="89">
        <v>1</v>
      </c>
      <c r="N353" s="118"/>
      <c r="O353" s="122"/>
      <c r="P353" s="122"/>
      <c r="Q353" s="122"/>
      <c r="R353" s="122"/>
      <c r="S353" s="122"/>
      <c r="T353" s="122"/>
      <c r="U353" s="122"/>
    </row>
    <row r="354" spans="1:21" hidden="1" outlineLevel="1" x14ac:dyDescent="0.25">
      <c r="A354" s="117" t="s">
        <v>1644</v>
      </c>
      <c r="B354" s="105" t="s">
        <v>1296</v>
      </c>
      <c r="C354" s="15" t="s">
        <v>1297</v>
      </c>
      <c r="D354" s="119" t="s">
        <v>1402</v>
      </c>
      <c r="E354" s="120" t="str">
        <f t="shared" si="18"/>
        <v>Bonds_FVOCI_foreign_reval_rub</v>
      </c>
      <c r="F354" s="199">
        <v>1</v>
      </c>
      <c r="G354" s="87">
        <v>1</v>
      </c>
      <c r="H354" s="87">
        <v>1</v>
      </c>
      <c r="I354" s="87">
        <v>1</v>
      </c>
      <c r="J354" s="87">
        <v>1</v>
      </c>
      <c r="K354" s="87">
        <v>1</v>
      </c>
      <c r="L354" s="88">
        <v>1</v>
      </c>
      <c r="M354" s="89">
        <v>1</v>
      </c>
      <c r="N354" s="96"/>
      <c r="O354" s="129"/>
      <c r="P354" s="122"/>
      <c r="Q354" s="122"/>
      <c r="R354" s="122"/>
      <c r="S354" s="122"/>
      <c r="T354" s="122"/>
      <c r="U354" s="122"/>
    </row>
    <row r="355" spans="1:21" hidden="1" outlineLevel="1" x14ac:dyDescent="0.25">
      <c r="A355" s="117" t="s">
        <v>1645</v>
      </c>
      <c r="B355" s="105" t="s">
        <v>1625</v>
      </c>
      <c r="C355" s="15" t="s">
        <v>1297</v>
      </c>
      <c r="D355" s="119" t="s">
        <v>1402</v>
      </c>
      <c r="E355" s="120" t="str">
        <f t="shared" si="18"/>
        <v>Bonds_FVOCI_foreign_coupon_level_rub</v>
      </c>
      <c r="F355" s="199">
        <v>1</v>
      </c>
      <c r="G355" s="87">
        <v>1</v>
      </c>
      <c r="H355" s="87">
        <v>1</v>
      </c>
      <c r="I355" s="87">
        <v>1</v>
      </c>
      <c r="J355" s="87">
        <v>1</v>
      </c>
      <c r="K355" s="87">
        <v>1</v>
      </c>
      <c r="L355" s="88">
        <v>1</v>
      </c>
      <c r="M355" s="89">
        <v>1</v>
      </c>
      <c r="N355" s="118"/>
      <c r="O355" s="122"/>
      <c r="P355" s="122"/>
      <c r="Q355" s="122"/>
      <c r="R355" s="122"/>
      <c r="S355" s="122"/>
      <c r="T355" s="122"/>
      <c r="U355" s="122"/>
    </row>
    <row r="356" spans="1:21" hidden="1" outlineLevel="1" x14ac:dyDescent="0.25">
      <c r="A356" s="117" t="s">
        <v>1646</v>
      </c>
      <c r="B356" s="105" t="s">
        <v>1296</v>
      </c>
      <c r="C356" s="15" t="s">
        <v>1297</v>
      </c>
      <c r="D356" s="119" t="s">
        <v>1402</v>
      </c>
      <c r="E356" s="120" t="str">
        <f t="shared" si="18"/>
        <v>Bonds_FVOCI_foreign_reval_cur</v>
      </c>
      <c r="F356" s="199">
        <v>1</v>
      </c>
      <c r="G356" s="87">
        <v>1</v>
      </c>
      <c r="H356" s="87">
        <v>1</v>
      </c>
      <c r="I356" s="87">
        <v>1</v>
      </c>
      <c r="J356" s="87">
        <v>1</v>
      </c>
      <c r="K356" s="87">
        <v>1</v>
      </c>
      <c r="L356" s="88">
        <v>1</v>
      </c>
      <c r="M356" s="89">
        <v>1</v>
      </c>
      <c r="N356" s="96"/>
      <c r="O356" s="129"/>
      <c r="P356" s="122"/>
      <c r="Q356" s="122"/>
      <c r="R356" s="122"/>
      <c r="S356" s="122"/>
      <c r="T356" s="122"/>
      <c r="U356" s="122"/>
    </row>
    <row r="357" spans="1:21" hidden="1" outlineLevel="1" x14ac:dyDescent="0.25">
      <c r="A357" s="117" t="s">
        <v>1647</v>
      </c>
      <c r="B357" s="105" t="s">
        <v>1625</v>
      </c>
      <c r="C357" s="15" t="s">
        <v>1297</v>
      </c>
      <c r="D357" s="119" t="s">
        <v>1402</v>
      </c>
      <c r="E357" s="120" t="str">
        <f t="shared" si="18"/>
        <v>Bonds_FVOCI_foreign_coupon_level_cur</v>
      </c>
      <c r="F357" s="199">
        <v>1</v>
      </c>
      <c r="G357" s="87">
        <v>1</v>
      </c>
      <c r="H357" s="87">
        <v>1</v>
      </c>
      <c r="I357" s="87">
        <v>1</v>
      </c>
      <c r="J357" s="87">
        <v>1</v>
      </c>
      <c r="K357" s="87">
        <v>1</v>
      </c>
      <c r="L357" s="88">
        <v>1</v>
      </c>
      <c r="M357" s="89">
        <v>1</v>
      </c>
      <c r="N357" s="118"/>
      <c r="O357" s="122"/>
      <c r="P357" s="122"/>
      <c r="Q357" s="122"/>
      <c r="R357" s="122"/>
      <c r="S357" s="122"/>
      <c r="T357" s="122"/>
      <c r="U357" s="122"/>
    </row>
    <row r="358" spans="1:21" hidden="1" outlineLevel="1" x14ac:dyDescent="0.25">
      <c r="A358" s="117" t="s">
        <v>1648</v>
      </c>
      <c r="B358" s="105" t="s">
        <v>1296</v>
      </c>
      <c r="C358" s="15" t="s">
        <v>1297</v>
      </c>
      <c r="D358" s="119" t="s">
        <v>1402</v>
      </c>
      <c r="E358" s="120" t="str">
        <f t="shared" si="18"/>
        <v>Bonds_AMC_gov_reval_rub</v>
      </c>
      <c r="F358" s="199">
        <v>1</v>
      </c>
      <c r="G358" s="87">
        <v>1</v>
      </c>
      <c r="H358" s="87">
        <v>1</v>
      </c>
      <c r="I358" s="87">
        <v>1</v>
      </c>
      <c r="J358" s="87">
        <v>1</v>
      </c>
      <c r="K358" s="87">
        <v>1</v>
      </c>
      <c r="L358" s="88">
        <v>1</v>
      </c>
      <c r="M358" s="89">
        <v>1</v>
      </c>
      <c r="N358" s="118"/>
      <c r="O358" s="122"/>
      <c r="P358" s="122"/>
      <c r="Q358" s="122"/>
      <c r="R358" s="122"/>
      <c r="S358" s="122"/>
      <c r="T358" s="122"/>
      <c r="U358" s="122"/>
    </row>
    <row r="359" spans="1:21" hidden="1" outlineLevel="1" x14ac:dyDescent="0.25">
      <c r="A359" s="117" t="s">
        <v>1649</v>
      </c>
      <c r="B359" s="105" t="s">
        <v>1625</v>
      </c>
      <c r="C359" s="15" t="s">
        <v>1297</v>
      </c>
      <c r="D359" s="119" t="s">
        <v>1402</v>
      </c>
      <c r="E359" s="120" t="str">
        <f t="shared" si="18"/>
        <v>Bonds_AMC_gov_coupon_level_rub</v>
      </c>
      <c r="F359" s="199">
        <v>1</v>
      </c>
      <c r="G359" s="87">
        <v>1</v>
      </c>
      <c r="H359" s="87">
        <v>1</v>
      </c>
      <c r="I359" s="87">
        <v>1</v>
      </c>
      <c r="J359" s="87">
        <v>1</v>
      </c>
      <c r="K359" s="87">
        <v>1</v>
      </c>
      <c r="L359" s="88">
        <v>1</v>
      </c>
      <c r="M359" s="89">
        <v>1</v>
      </c>
      <c r="N359" s="96"/>
      <c r="O359" s="122"/>
      <c r="P359" s="122"/>
      <c r="Q359" s="122"/>
      <c r="R359" s="122"/>
      <c r="S359" s="122"/>
      <c r="T359" s="122"/>
      <c r="U359" s="122"/>
    </row>
    <row r="360" spans="1:21" hidden="1" outlineLevel="1" x14ac:dyDescent="0.25">
      <c r="A360" s="117" t="s">
        <v>1650</v>
      </c>
      <c r="B360" s="105" t="s">
        <v>1296</v>
      </c>
      <c r="C360" s="15" t="s">
        <v>1297</v>
      </c>
      <c r="D360" s="119" t="s">
        <v>1402</v>
      </c>
      <c r="E360" s="120" t="str">
        <f t="shared" si="18"/>
        <v>Bonds_AMC_gov_reval_cur</v>
      </c>
      <c r="F360" s="199">
        <v>1</v>
      </c>
      <c r="G360" s="87">
        <v>1</v>
      </c>
      <c r="H360" s="87">
        <v>1</v>
      </c>
      <c r="I360" s="87">
        <v>1</v>
      </c>
      <c r="J360" s="87">
        <v>1</v>
      </c>
      <c r="K360" s="87">
        <v>1</v>
      </c>
      <c r="L360" s="88">
        <v>1</v>
      </c>
      <c r="M360" s="89">
        <v>1</v>
      </c>
      <c r="N360" s="118"/>
      <c r="O360" s="122"/>
      <c r="P360" s="122"/>
      <c r="Q360" s="122"/>
      <c r="R360" s="122"/>
      <c r="S360" s="122"/>
      <c r="T360" s="122"/>
      <c r="U360" s="122"/>
    </row>
    <row r="361" spans="1:21" hidden="1" outlineLevel="1" x14ac:dyDescent="0.25">
      <c r="A361" s="117" t="s">
        <v>1651</v>
      </c>
      <c r="B361" s="105" t="s">
        <v>1625</v>
      </c>
      <c r="C361" s="15" t="s">
        <v>1297</v>
      </c>
      <c r="D361" s="119" t="s">
        <v>1402</v>
      </c>
      <c r="E361" s="120" t="str">
        <f t="shared" si="18"/>
        <v>Bonds_AMC_gov_coupon_level_cur</v>
      </c>
      <c r="F361" s="199">
        <v>1</v>
      </c>
      <c r="G361" s="87">
        <v>1</v>
      </c>
      <c r="H361" s="87">
        <v>1</v>
      </c>
      <c r="I361" s="87">
        <v>1</v>
      </c>
      <c r="J361" s="87">
        <v>1</v>
      </c>
      <c r="K361" s="87">
        <v>1</v>
      </c>
      <c r="L361" s="88">
        <v>1</v>
      </c>
      <c r="M361" s="89">
        <v>1</v>
      </c>
      <c r="N361" s="96"/>
      <c r="O361" s="122"/>
      <c r="P361" s="122"/>
      <c r="Q361" s="122"/>
      <c r="R361" s="122"/>
      <c r="S361" s="122"/>
      <c r="T361" s="122"/>
      <c r="U361" s="122"/>
    </row>
    <row r="362" spans="1:21" hidden="1" outlineLevel="1" x14ac:dyDescent="0.25">
      <c r="A362" s="117" t="s">
        <v>1652</v>
      </c>
      <c r="B362" s="105" t="s">
        <v>1296</v>
      </c>
      <c r="C362" s="15" t="s">
        <v>1297</v>
      </c>
      <c r="D362" s="119" t="s">
        <v>1402</v>
      </c>
      <c r="E362" s="120" t="str">
        <f t="shared" si="18"/>
        <v>Bonds_AMC_corp_reval_rub</v>
      </c>
      <c r="F362" s="199">
        <v>1</v>
      </c>
      <c r="G362" s="87">
        <v>1</v>
      </c>
      <c r="H362" s="87">
        <v>1</v>
      </c>
      <c r="I362" s="87">
        <v>1</v>
      </c>
      <c r="J362" s="87">
        <v>1</v>
      </c>
      <c r="K362" s="87">
        <v>1</v>
      </c>
      <c r="L362" s="88">
        <v>1</v>
      </c>
      <c r="M362" s="89">
        <v>1</v>
      </c>
      <c r="N362" s="118"/>
      <c r="O362" s="122"/>
      <c r="P362" s="122"/>
      <c r="Q362" s="122"/>
      <c r="R362" s="122"/>
      <c r="S362" s="122"/>
      <c r="T362" s="122"/>
      <c r="U362" s="122"/>
    </row>
    <row r="363" spans="1:21" hidden="1" outlineLevel="1" x14ac:dyDescent="0.25">
      <c r="A363" s="117" t="s">
        <v>1653</v>
      </c>
      <c r="B363" s="105" t="s">
        <v>1625</v>
      </c>
      <c r="C363" s="15" t="s">
        <v>1297</v>
      </c>
      <c r="D363" s="119" t="s">
        <v>1402</v>
      </c>
      <c r="E363" s="120" t="str">
        <f t="shared" si="18"/>
        <v>Bonds_AMC_corp_coupon_level_rub</v>
      </c>
      <c r="F363" s="199">
        <v>1</v>
      </c>
      <c r="G363" s="87">
        <v>1</v>
      </c>
      <c r="H363" s="87">
        <v>1</v>
      </c>
      <c r="I363" s="87">
        <v>1</v>
      </c>
      <c r="J363" s="87">
        <v>1</v>
      </c>
      <c r="K363" s="87">
        <v>1</v>
      </c>
      <c r="L363" s="88">
        <v>1</v>
      </c>
      <c r="M363" s="89">
        <v>1</v>
      </c>
      <c r="O363" s="122"/>
      <c r="P363" s="122"/>
      <c r="Q363" s="122"/>
      <c r="R363" s="122"/>
      <c r="S363" s="122"/>
      <c r="T363" s="122"/>
      <c r="U363" s="122"/>
    </row>
    <row r="364" spans="1:21" hidden="1" outlineLevel="1" x14ac:dyDescent="0.25">
      <c r="A364" s="117" t="s">
        <v>1654</v>
      </c>
      <c r="B364" s="105" t="s">
        <v>1296</v>
      </c>
      <c r="C364" s="15" t="s">
        <v>1297</v>
      </c>
      <c r="D364" s="119" t="s">
        <v>1402</v>
      </c>
      <c r="E364" s="120" t="str">
        <f t="shared" si="18"/>
        <v>Bonds_AMC_corp_reval_cur</v>
      </c>
      <c r="F364" s="199">
        <v>1</v>
      </c>
      <c r="G364" s="87">
        <v>1</v>
      </c>
      <c r="H364" s="87">
        <v>1</v>
      </c>
      <c r="I364" s="87">
        <v>1</v>
      </c>
      <c r="J364" s="87">
        <v>1</v>
      </c>
      <c r="K364" s="87">
        <v>1</v>
      </c>
      <c r="L364" s="88">
        <v>1</v>
      </c>
      <c r="M364" s="89">
        <v>1</v>
      </c>
      <c r="O364" s="122"/>
      <c r="P364" s="122"/>
      <c r="Q364" s="122"/>
      <c r="R364" s="122"/>
      <c r="S364" s="122"/>
      <c r="T364" s="122"/>
      <c r="U364" s="122"/>
    </row>
    <row r="365" spans="1:21" hidden="1" outlineLevel="1" x14ac:dyDescent="0.25">
      <c r="A365" s="117" t="s">
        <v>1655</v>
      </c>
      <c r="B365" s="105" t="s">
        <v>1625</v>
      </c>
      <c r="C365" s="15" t="s">
        <v>1297</v>
      </c>
      <c r="D365" s="119" t="s">
        <v>1402</v>
      </c>
      <c r="E365" s="120" t="str">
        <f t="shared" si="18"/>
        <v>Bonds_AMC_corp_coupon_level_cur</v>
      </c>
      <c r="F365" s="199">
        <v>1</v>
      </c>
      <c r="G365" s="87">
        <v>1</v>
      </c>
      <c r="H365" s="87">
        <v>1</v>
      </c>
      <c r="I365" s="87">
        <v>1</v>
      </c>
      <c r="J365" s="87">
        <v>1</v>
      </c>
      <c r="K365" s="87">
        <v>1</v>
      </c>
      <c r="L365" s="88">
        <v>1</v>
      </c>
      <c r="M365" s="89">
        <v>1</v>
      </c>
      <c r="N365" s="96"/>
      <c r="O365" s="122"/>
      <c r="P365" s="122"/>
      <c r="Q365" s="122"/>
      <c r="R365" s="122"/>
      <c r="S365" s="122"/>
      <c r="T365" s="122"/>
      <c r="U365" s="122"/>
    </row>
    <row r="366" spans="1:21" hidden="1" outlineLevel="1" x14ac:dyDescent="0.25">
      <c r="A366" s="117" t="s">
        <v>1656</v>
      </c>
      <c r="B366" s="105" t="s">
        <v>1296</v>
      </c>
      <c r="C366" s="15" t="s">
        <v>1297</v>
      </c>
      <c r="D366" s="119" t="s">
        <v>1402</v>
      </c>
      <c r="E366" s="120" t="str">
        <f t="shared" si="18"/>
        <v>Bonds_AMC_foreign_reval_rub</v>
      </c>
      <c r="F366" s="199">
        <v>1</v>
      </c>
      <c r="G366" s="87">
        <v>1</v>
      </c>
      <c r="H366" s="87">
        <v>1</v>
      </c>
      <c r="I366" s="87">
        <v>1</v>
      </c>
      <c r="J366" s="87">
        <v>1</v>
      </c>
      <c r="K366" s="87">
        <v>1</v>
      </c>
      <c r="L366" s="88">
        <v>1</v>
      </c>
      <c r="M366" s="89">
        <v>1</v>
      </c>
      <c r="O366" s="122"/>
      <c r="P366" s="122"/>
      <c r="Q366" s="122"/>
      <c r="R366" s="122"/>
      <c r="S366" s="122"/>
      <c r="T366" s="122"/>
      <c r="U366" s="122"/>
    </row>
    <row r="367" spans="1:21" hidden="1" outlineLevel="1" x14ac:dyDescent="0.25">
      <c r="A367" s="117" t="s">
        <v>1657</v>
      </c>
      <c r="B367" s="105" t="s">
        <v>1625</v>
      </c>
      <c r="C367" s="15" t="s">
        <v>1297</v>
      </c>
      <c r="D367" s="119" t="s">
        <v>1402</v>
      </c>
      <c r="E367" s="120" t="str">
        <f t="shared" si="18"/>
        <v>Bonds_AMC_foreign_coupon_level_rub</v>
      </c>
      <c r="F367" s="199">
        <v>1</v>
      </c>
      <c r="G367" s="87">
        <v>1</v>
      </c>
      <c r="H367" s="87">
        <v>1</v>
      </c>
      <c r="I367" s="87">
        <v>1</v>
      </c>
      <c r="J367" s="87">
        <v>1</v>
      </c>
      <c r="K367" s="87">
        <v>1</v>
      </c>
      <c r="L367" s="88">
        <v>1</v>
      </c>
      <c r="M367" s="89">
        <v>1</v>
      </c>
      <c r="N367" s="118"/>
      <c r="O367" s="122"/>
      <c r="P367" s="122"/>
      <c r="Q367" s="122"/>
      <c r="R367" s="122"/>
      <c r="S367" s="122"/>
      <c r="T367" s="122"/>
      <c r="U367" s="122"/>
    </row>
    <row r="368" spans="1:21" hidden="1" outlineLevel="1" x14ac:dyDescent="0.25">
      <c r="A368" s="117" t="s">
        <v>1658</v>
      </c>
      <c r="B368" s="105" t="s">
        <v>1296</v>
      </c>
      <c r="C368" s="15" t="s">
        <v>1297</v>
      </c>
      <c r="D368" s="119" t="s">
        <v>1402</v>
      </c>
      <c r="E368" s="120" t="str">
        <f t="shared" ref="E368:E369" si="19">$A368</f>
        <v>Bonds_AMC_foreign_reval_cur</v>
      </c>
      <c r="F368" s="199">
        <v>1</v>
      </c>
      <c r="G368" s="87">
        <v>1</v>
      </c>
      <c r="H368" s="87">
        <v>1</v>
      </c>
      <c r="I368" s="87">
        <v>1</v>
      </c>
      <c r="J368" s="87">
        <v>1</v>
      </c>
      <c r="K368" s="87">
        <v>1</v>
      </c>
      <c r="L368" s="88">
        <v>1</v>
      </c>
      <c r="M368" s="89">
        <v>1</v>
      </c>
      <c r="N368" s="96"/>
      <c r="O368" s="122"/>
      <c r="P368" s="122"/>
      <c r="Q368" s="122"/>
      <c r="R368" s="122"/>
      <c r="S368" s="122"/>
      <c r="T368" s="122"/>
      <c r="U368" s="122"/>
    </row>
    <row r="369" spans="1:21" hidden="1" outlineLevel="1" x14ac:dyDescent="0.25">
      <c r="A369" s="117" t="s">
        <v>1659</v>
      </c>
      <c r="B369" s="105" t="s">
        <v>1625</v>
      </c>
      <c r="C369" s="15" t="s">
        <v>1297</v>
      </c>
      <c r="D369" s="119" t="s">
        <v>1402</v>
      </c>
      <c r="E369" s="120" t="str">
        <f t="shared" si="19"/>
        <v>Bonds_AMC_foreign_coupon_level_cur</v>
      </c>
      <c r="F369" s="199">
        <v>1</v>
      </c>
      <c r="G369" s="87">
        <v>1</v>
      </c>
      <c r="H369" s="87">
        <v>1</v>
      </c>
      <c r="I369" s="87">
        <v>1</v>
      </c>
      <c r="J369" s="87">
        <v>1</v>
      </c>
      <c r="K369" s="87">
        <v>1</v>
      </c>
      <c r="L369" s="88">
        <v>1</v>
      </c>
      <c r="M369" s="89">
        <v>1</v>
      </c>
      <c r="N369" s="118"/>
      <c r="O369" s="122"/>
      <c r="P369" s="122"/>
      <c r="Q369" s="122"/>
      <c r="R369" s="122"/>
      <c r="S369" s="122"/>
      <c r="T369" s="122"/>
      <c r="U369" s="122"/>
    </row>
    <row r="370" spans="1:21" hidden="1" outlineLevel="1" x14ac:dyDescent="0.25">
      <c r="A370" s="130" t="s">
        <v>1660</v>
      </c>
      <c r="B370" s="72" t="s">
        <v>1625</v>
      </c>
      <c r="C370" s="15" t="s">
        <v>1297</v>
      </c>
      <c r="D370" s="77"/>
      <c r="E370" s="131" t="str">
        <f t="shared" ref="E370:E391" si="20">$A370</f>
        <v>Int_Nostro_rub_level</v>
      </c>
      <c r="F370" s="132">
        <f>VLOOKUP(E370,ParamF!$C:$D,2,0)</f>
        <v>4.304239813859008E-4</v>
      </c>
      <c r="G370" s="87">
        <v>1</v>
      </c>
      <c r="H370" s="87">
        <v>1</v>
      </c>
      <c r="I370" s="87">
        <v>1</v>
      </c>
      <c r="J370" s="87">
        <v>1</v>
      </c>
      <c r="K370" s="87">
        <v>1</v>
      </c>
      <c r="L370" s="88">
        <v>1</v>
      </c>
      <c r="M370" s="89">
        <v>1</v>
      </c>
      <c r="O370" s="101"/>
    </row>
    <row r="371" spans="1:21" hidden="1" outlineLevel="1" x14ac:dyDescent="0.25">
      <c r="A371" s="130" t="s">
        <v>1661</v>
      </c>
      <c r="B371" s="72" t="s">
        <v>1625</v>
      </c>
      <c r="C371" s="15" t="s">
        <v>1297</v>
      </c>
      <c r="D371" s="77"/>
      <c r="E371" s="131" t="str">
        <f t="shared" si="20"/>
        <v>Int_Nostro_cur_level</v>
      </c>
      <c r="F371" s="132">
        <f>VLOOKUP(E371,ParamF!$C:$D,2,0)</f>
        <v>6.9226101670832234E-4</v>
      </c>
      <c r="G371" s="87">
        <v>1</v>
      </c>
      <c r="H371" s="87">
        <v>1</v>
      </c>
      <c r="I371" s="87">
        <v>1</v>
      </c>
      <c r="J371" s="87">
        <v>1</v>
      </c>
      <c r="K371" s="87">
        <v>1</v>
      </c>
      <c r="L371" s="88">
        <v>1</v>
      </c>
      <c r="M371" s="89">
        <v>1</v>
      </c>
    </row>
    <row r="372" spans="1:21" hidden="1" outlineLevel="1" x14ac:dyDescent="0.25">
      <c r="A372" s="130" t="s">
        <v>1662</v>
      </c>
      <c r="B372" s="72" t="s">
        <v>1625</v>
      </c>
      <c r="C372" s="15" t="s">
        <v>1297</v>
      </c>
      <c r="D372" s="77"/>
      <c r="E372" s="131" t="str">
        <f t="shared" si="20"/>
        <v>Int_CBR_lending_rub_level</v>
      </c>
      <c r="F372" s="132">
        <f>VLOOKUP($E372,ParamF!$C:$D,2,0)*(1+F3/100/F4)</f>
        <v>5.366074022690008E-2</v>
      </c>
      <c r="G372" s="87">
        <v>1</v>
      </c>
      <c r="H372" s="87">
        <v>1</v>
      </c>
      <c r="I372" s="87">
        <v>1</v>
      </c>
      <c r="J372" s="87">
        <v>1</v>
      </c>
      <c r="K372" s="87">
        <v>1</v>
      </c>
      <c r="L372" s="88">
        <v>1</v>
      </c>
      <c r="M372" s="89">
        <v>1</v>
      </c>
    </row>
    <row r="373" spans="1:21" hidden="1" outlineLevel="1" x14ac:dyDescent="0.25">
      <c r="A373" s="130" t="s">
        <v>1663</v>
      </c>
      <c r="B373" s="72" t="s">
        <v>1625</v>
      </c>
      <c r="C373" s="15" t="s">
        <v>1297</v>
      </c>
      <c r="D373" s="77"/>
      <c r="E373" s="131" t="str">
        <f t="shared" si="20"/>
        <v>Int_CBR_lending_cur_level</v>
      </c>
      <c r="F373" s="132">
        <f>VLOOKUP(E373,ParamF!$C:$D,2,0)*(1+F15/100/F16)</f>
        <v>0</v>
      </c>
      <c r="G373" s="87">
        <v>1</v>
      </c>
      <c r="H373" s="87">
        <v>1</v>
      </c>
      <c r="I373" s="87">
        <v>1</v>
      </c>
      <c r="J373" s="87">
        <v>1</v>
      </c>
      <c r="K373" s="87">
        <v>1</v>
      </c>
      <c r="L373" s="88">
        <v>1</v>
      </c>
      <c r="M373" s="89">
        <v>1</v>
      </c>
    </row>
    <row r="374" spans="1:21" hidden="1" outlineLevel="1" x14ac:dyDescent="0.25">
      <c r="A374" s="130" t="s">
        <v>1664</v>
      </c>
      <c r="B374" s="72" t="s">
        <v>1625</v>
      </c>
      <c r="C374" s="15" t="s">
        <v>1297</v>
      </c>
      <c r="D374" s="77"/>
      <c r="E374" s="131" t="str">
        <f t="shared" si="20"/>
        <v>Int_bank_loan_rub_level</v>
      </c>
      <c r="F374" s="132">
        <f>VLOOKUP(E374,ParamF!$C:$D,2,0)+F3/100</f>
        <v>0.10072157791197354</v>
      </c>
      <c r="G374" s="87">
        <v>1</v>
      </c>
      <c r="H374" s="87">
        <v>1</v>
      </c>
      <c r="I374" s="87">
        <v>1</v>
      </c>
      <c r="J374" s="87">
        <v>1</v>
      </c>
      <c r="K374" s="87">
        <v>1</v>
      </c>
      <c r="L374" s="88">
        <v>1</v>
      </c>
      <c r="M374" s="89">
        <v>1</v>
      </c>
    </row>
    <row r="375" spans="1:21" hidden="1" outlineLevel="1" x14ac:dyDescent="0.25">
      <c r="A375" s="130" t="s">
        <v>1665</v>
      </c>
      <c r="B375" s="72" t="s">
        <v>1625</v>
      </c>
      <c r="C375" s="15" t="s">
        <v>1297</v>
      </c>
      <c r="D375" s="77"/>
      <c r="E375" s="131" t="str">
        <f t="shared" si="20"/>
        <v>Int_bank_loan_cur_level</v>
      </c>
      <c r="F375" s="132">
        <f>VLOOKUP(E375,ParamF!$C:$D,2,0)+F15/100</f>
        <v>2.6623266274605574E-2</v>
      </c>
      <c r="G375" s="87">
        <v>1</v>
      </c>
      <c r="H375" s="87">
        <v>1</v>
      </c>
      <c r="I375" s="87">
        <v>1</v>
      </c>
      <c r="J375" s="87">
        <v>1</v>
      </c>
      <c r="K375" s="87">
        <v>1</v>
      </c>
      <c r="L375" s="88">
        <v>1</v>
      </c>
      <c r="M375" s="89">
        <v>1</v>
      </c>
    </row>
    <row r="376" spans="1:21" hidden="1" outlineLevel="1" x14ac:dyDescent="0.25">
      <c r="A376" s="130" t="s">
        <v>1666</v>
      </c>
      <c r="B376" s="72" t="s">
        <v>1625</v>
      </c>
      <c r="C376" s="15" t="s">
        <v>1297</v>
      </c>
      <c r="D376" s="77"/>
      <c r="E376" s="131" t="str">
        <f t="shared" si="20"/>
        <v>Int_LORO_rub_level</v>
      </c>
      <c r="F376" s="132">
        <f>VLOOKUP(E376,ParamF!$C:$D,2,0)</f>
        <v>3.8048104382451247E-3</v>
      </c>
      <c r="G376" s="87">
        <v>1</v>
      </c>
      <c r="H376" s="87">
        <v>1</v>
      </c>
      <c r="I376" s="87">
        <v>1</v>
      </c>
      <c r="J376" s="87">
        <v>1</v>
      </c>
      <c r="K376" s="87">
        <v>1</v>
      </c>
      <c r="L376" s="88">
        <v>1</v>
      </c>
      <c r="M376" s="89">
        <v>1</v>
      </c>
      <c r="O376" s="101"/>
    </row>
    <row r="377" spans="1:21" hidden="1" outlineLevel="1" x14ac:dyDescent="0.25">
      <c r="A377" s="130" t="s">
        <v>1667</v>
      </c>
      <c r="B377" s="72" t="s">
        <v>1625</v>
      </c>
      <c r="C377" s="15" t="s">
        <v>1297</v>
      </c>
      <c r="D377" s="77"/>
      <c r="E377" s="131" t="str">
        <f t="shared" si="20"/>
        <v>Int_LORO_cur_level</v>
      </c>
      <c r="F377" s="132">
        <f>VLOOKUP(E377,ParamF!$C:$D,2,0)</f>
        <v>0</v>
      </c>
      <c r="G377" s="87">
        <v>1</v>
      </c>
      <c r="H377" s="87">
        <v>1</v>
      </c>
      <c r="I377" s="87">
        <v>1</v>
      </c>
      <c r="J377" s="87">
        <v>1</v>
      </c>
      <c r="K377" s="87">
        <v>1</v>
      </c>
      <c r="L377" s="88">
        <v>1</v>
      </c>
      <c r="M377" s="89">
        <v>1</v>
      </c>
    </row>
    <row r="378" spans="1:21" hidden="1" outlineLevel="1" x14ac:dyDescent="0.25">
      <c r="A378" s="130" t="s">
        <v>1668</v>
      </c>
      <c r="B378" s="72" t="s">
        <v>1625</v>
      </c>
      <c r="C378" s="15" t="s">
        <v>1297</v>
      </c>
      <c r="D378" s="77"/>
      <c r="E378" s="131" t="str">
        <f t="shared" si="20"/>
        <v>Int_bank_borrow_resid_rub_level</v>
      </c>
      <c r="F378" s="132">
        <f>VLOOKUP(E378,ParamF!$C:$D,2,0)+F$3/100</f>
        <v>9.0000000000000011E-2</v>
      </c>
      <c r="G378" s="87">
        <v>1</v>
      </c>
      <c r="H378" s="87">
        <v>1</v>
      </c>
      <c r="I378" s="87">
        <v>1</v>
      </c>
      <c r="J378" s="87">
        <v>1</v>
      </c>
      <c r="K378" s="87">
        <v>1</v>
      </c>
      <c r="L378" s="88">
        <v>1</v>
      </c>
      <c r="M378" s="89">
        <v>1</v>
      </c>
      <c r="O378" s="101"/>
    </row>
    <row r="379" spans="1:21" hidden="1" outlineLevel="1" x14ac:dyDescent="0.25">
      <c r="A379" s="130" t="s">
        <v>1669</v>
      </c>
      <c r="B379" s="72" t="s">
        <v>1625</v>
      </c>
      <c r="C379" s="15" t="s">
        <v>1297</v>
      </c>
      <c r="D379" s="77"/>
      <c r="E379" s="131" t="str">
        <f t="shared" si="20"/>
        <v>Int_bank_borrow_resid_cur_level</v>
      </c>
      <c r="F379" s="132">
        <f>VLOOKUP(E379,ParamF!$C:$D,2,0)+F$15/100</f>
        <v>3.7499999999999999E-2</v>
      </c>
      <c r="G379" s="87">
        <v>1</v>
      </c>
      <c r="H379" s="87">
        <v>1</v>
      </c>
      <c r="I379" s="87">
        <v>1</v>
      </c>
      <c r="J379" s="87">
        <v>1</v>
      </c>
      <c r="K379" s="87">
        <v>1</v>
      </c>
      <c r="L379" s="88">
        <v>1</v>
      </c>
      <c r="M379" s="89">
        <v>1</v>
      </c>
    </row>
    <row r="380" spans="1:21" hidden="1" outlineLevel="1" x14ac:dyDescent="0.25">
      <c r="A380" s="130" t="s">
        <v>1670</v>
      </c>
      <c r="B380" s="72" t="s">
        <v>1625</v>
      </c>
      <c r="C380" s="15" t="s">
        <v>1297</v>
      </c>
      <c r="D380" s="77"/>
      <c r="E380" s="131" t="str">
        <f t="shared" si="20"/>
        <v>Int_bank_borrow_foreign_rub_level</v>
      </c>
      <c r="F380" s="132">
        <f>VLOOKUP(E380,ParamF!$C:$D,2,0)+F$3/100</f>
        <v>9.0000000000000011E-2</v>
      </c>
      <c r="G380" s="87">
        <v>1</v>
      </c>
      <c r="H380" s="87">
        <v>1</v>
      </c>
      <c r="I380" s="87">
        <v>1</v>
      </c>
      <c r="J380" s="87">
        <v>1</v>
      </c>
      <c r="K380" s="87">
        <v>1</v>
      </c>
      <c r="L380" s="88">
        <v>1</v>
      </c>
      <c r="M380" s="89">
        <v>1</v>
      </c>
      <c r="O380" s="101"/>
    </row>
    <row r="381" spans="1:21" hidden="1" outlineLevel="1" x14ac:dyDescent="0.25">
      <c r="A381" s="130" t="s">
        <v>1671</v>
      </c>
      <c r="B381" s="72" t="s">
        <v>1625</v>
      </c>
      <c r="C381" s="15" t="s">
        <v>1297</v>
      </c>
      <c r="D381" s="77"/>
      <c r="E381" s="131" t="str">
        <f t="shared" si="20"/>
        <v>Int_bank_borrow_foreign_cur_level</v>
      </c>
      <c r="F381" s="132">
        <f>VLOOKUP(E381,ParamF!$C:$D,2,0)+F$15/100</f>
        <v>3.7499999999999999E-2</v>
      </c>
      <c r="G381" s="87">
        <v>1</v>
      </c>
      <c r="H381" s="87">
        <v>1</v>
      </c>
      <c r="I381" s="87">
        <v>1</v>
      </c>
      <c r="J381" s="87">
        <v>1</v>
      </c>
      <c r="K381" s="87">
        <v>1</v>
      </c>
      <c r="L381" s="88">
        <v>1</v>
      </c>
      <c r="M381" s="89">
        <v>1</v>
      </c>
    </row>
    <row r="382" spans="1:21" hidden="1" outlineLevel="1" x14ac:dyDescent="0.25">
      <c r="A382" s="130" t="s">
        <v>1672</v>
      </c>
      <c r="B382" s="72" t="s">
        <v>1625</v>
      </c>
      <c r="C382" s="15" t="s">
        <v>1297</v>
      </c>
      <c r="D382" s="77"/>
      <c r="E382" s="131" t="str">
        <f t="shared" si="20"/>
        <v>Int_CBR_borrow_rub_level</v>
      </c>
      <c r="F382" s="132">
        <f>VLOOKUP(E382,ParamF!$C:$D,2,0)+F$3/100</f>
        <v>0.08</v>
      </c>
      <c r="G382" s="87">
        <v>1</v>
      </c>
      <c r="H382" s="87">
        <v>1</v>
      </c>
      <c r="I382" s="87">
        <v>1</v>
      </c>
      <c r="J382" s="87">
        <v>1</v>
      </c>
      <c r="K382" s="87">
        <v>1</v>
      </c>
      <c r="L382" s="88">
        <v>1</v>
      </c>
      <c r="M382" s="89">
        <v>1</v>
      </c>
      <c r="O382" s="101"/>
    </row>
    <row r="383" spans="1:21" hidden="1" outlineLevel="1" x14ac:dyDescent="0.25">
      <c r="A383" s="130" t="s">
        <v>1673</v>
      </c>
      <c r="B383" s="72" t="s">
        <v>1625</v>
      </c>
      <c r="C383" s="15" t="s">
        <v>1297</v>
      </c>
      <c r="D383" s="77"/>
      <c r="E383" s="131" t="str">
        <f t="shared" si="20"/>
        <v>Int_CBR_borrow_cur_level</v>
      </c>
      <c r="F383" s="132">
        <f>VLOOKUP(E383,ParamF!$C:$D,2,0)+F$15/100</f>
        <v>3.7499999999999999E-2</v>
      </c>
      <c r="G383" s="87">
        <v>1</v>
      </c>
      <c r="H383" s="87">
        <v>1</v>
      </c>
      <c r="I383" s="87">
        <v>1</v>
      </c>
      <c r="J383" s="87">
        <v>1</v>
      </c>
      <c r="K383" s="87">
        <v>1</v>
      </c>
      <c r="L383" s="88">
        <v>1</v>
      </c>
      <c r="M383" s="89">
        <v>1</v>
      </c>
    </row>
    <row r="384" spans="1:21" hidden="1" outlineLevel="1" x14ac:dyDescent="0.25">
      <c r="A384" s="130" t="s">
        <v>1674</v>
      </c>
      <c r="B384" s="72" t="s">
        <v>1625</v>
      </c>
      <c r="C384" s="15" t="s">
        <v>1297</v>
      </c>
      <c r="D384" s="77"/>
      <c r="E384" s="131" t="str">
        <f t="shared" si="20"/>
        <v>Int_c_account_gov_rub_level</v>
      </c>
      <c r="F384" s="132">
        <f>VLOOKUP(E384,ParamF!$C:$D,2,0)</f>
        <v>0</v>
      </c>
      <c r="G384" s="87">
        <v>1</v>
      </c>
      <c r="H384" s="87">
        <v>1</v>
      </c>
      <c r="I384" s="87">
        <v>1</v>
      </c>
      <c r="J384" s="87">
        <v>1</v>
      </c>
      <c r="K384" s="87">
        <v>1</v>
      </c>
      <c r="L384" s="88">
        <v>1</v>
      </c>
      <c r="M384" s="89">
        <v>1</v>
      </c>
      <c r="O384" s="101"/>
    </row>
    <row r="385" spans="1:15" hidden="1" outlineLevel="1" x14ac:dyDescent="0.25">
      <c r="A385" s="130" t="s">
        <v>1675</v>
      </c>
      <c r="B385" s="72" t="s">
        <v>1625</v>
      </c>
      <c r="C385" s="15" t="s">
        <v>1297</v>
      </c>
      <c r="D385" s="77"/>
      <c r="E385" s="131" t="str">
        <f t="shared" si="20"/>
        <v>Int_c_account_gov_cur_level</v>
      </c>
      <c r="F385" s="132">
        <f>VLOOKUP(E385,ParamF!$C:$D,2,0)</f>
        <v>0</v>
      </c>
      <c r="G385" s="87">
        <v>1</v>
      </c>
      <c r="H385" s="87">
        <v>1</v>
      </c>
      <c r="I385" s="87">
        <v>1</v>
      </c>
      <c r="J385" s="87">
        <v>1</v>
      </c>
      <c r="K385" s="87">
        <v>1</v>
      </c>
      <c r="L385" s="88">
        <v>1</v>
      </c>
      <c r="M385" s="89">
        <v>1</v>
      </c>
    </row>
    <row r="386" spans="1:15" hidden="1" outlineLevel="1" x14ac:dyDescent="0.25">
      <c r="A386" s="130" t="s">
        <v>1676</v>
      </c>
      <c r="B386" s="72" t="s">
        <v>1625</v>
      </c>
      <c r="C386" s="15" t="s">
        <v>1297</v>
      </c>
      <c r="D386" s="77"/>
      <c r="E386" s="131" t="str">
        <f t="shared" si="20"/>
        <v>Int_c_account_resid_rub_level</v>
      </c>
      <c r="F386" s="132">
        <f>VLOOKUP(E386,ParamF!$C:$D,2,0)</f>
        <v>1.1578178342112697E-2</v>
      </c>
      <c r="G386" s="87">
        <v>1</v>
      </c>
      <c r="H386" s="87">
        <v>1</v>
      </c>
      <c r="I386" s="87">
        <v>1</v>
      </c>
      <c r="J386" s="87">
        <v>1</v>
      </c>
      <c r="K386" s="87">
        <v>1</v>
      </c>
      <c r="L386" s="88">
        <v>1</v>
      </c>
      <c r="M386" s="89">
        <v>1</v>
      </c>
      <c r="O386" s="101"/>
    </row>
    <row r="387" spans="1:15" hidden="1" outlineLevel="1" x14ac:dyDescent="0.25">
      <c r="A387" s="130" t="s">
        <v>1677</v>
      </c>
      <c r="B387" s="72" t="s">
        <v>1625</v>
      </c>
      <c r="C387" s="15" t="s">
        <v>1297</v>
      </c>
      <c r="D387" s="77"/>
      <c r="E387" s="131" t="str">
        <f t="shared" si="20"/>
        <v>Int_c_account_resid_cur_level</v>
      </c>
      <c r="F387" s="132">
        <f>VLOOKUP(E387,ParamF!$C:$D,2,0)</f>
        <v>6.2030269200983516E-4</v>
      </c>
      <c r="G387" s="87">
        <v>1</v>
      </c>
      <c r="H387" s="87">
        <v>1</v>
      </c>
      <c r="I387" s="87">
        <v>1</v>
      </c>
      <c r="J387" s="87">
        <v>1</v>
      </c>
      <c r="K387" s="87">
        <v>1</v>
      </c>
      <c r="L387" s="88">
        <v>1</v>
      </c>
      <c r="M387" s="89">
        <v>1</v>
      </c>
    </row>
    <row r="388" spans="1:15" hidden="1" outlineLevel="1" x14ac:dyDescent="0.25">
      <c r="A388" s="130" t="s">
        <v>1678</v>
      </c>
      <c r="B388" s="72" t="s">
        <v>1625</v>
      </c>
      <c r="C388" s="15" t="s">
        <v>1297</v>
      </c>
      <c r="D388" s="77"/>
      <c r="E388" s="131" t="str">
        <f t="shared" si="20"/>
        <v>Int_c_account_foreign_rub_level</v>
      </c>
      <c r="F388" s="132">
        <f>VLOOKUP(E388,ParamF!$C:$D,2,0)</f>
        <v>1.6023827926924875E-3</v>
      </c>
      <c r="G388" s="87">
        <v>1</v>
      </c>
      <c r="H388" s="87">
        <v>1</v>
      </c>
      <c r="I388" s="87">
        <v>1</v>
      </c>
      <c r="J388" s="87">
        <v>1</v>
      </c>
      <c r="K388" s="87">
        <v>1</v>
      </c>
      <c r="L388" s="88">
        <v>1</v>
      </c>
      <c r="M388" s="89">
        <v>1</v>
      </c>
      <c r="O388" s="101"/>
    </row>
    <row r="389" spans="1:15" hidden="1" outlineLevel="1" x14ac:dyDescent="0.25">
      <c r="A389" s="130" t="s">
        <v>1679</v>
      </c>
      <c r="B389" s="72" t="s">
        <v>1625</v>
      </c>
      <c r="C389" s="15" t="s">
        <v>1297</v>
      </c>
      <c r="D389" s="77"/>
      <c r="E389" s="131" t="str">
        <f t="shared" si="20"/>
        <v>Int_c_account_foreign_cur_level</v>
      </c>
      <c r="F389" s="132">
        <f>VLOOKUP(E389,ParamF!$C:$D,2,0)</f>
        <v>4.35785749596811E-7</v>
      </c>
      <c r="G389" s="87">
        <v>1</v>
      </c>
      <c r="H389" s="87">
        <v>1</v>
      </c>
      <c r="I389" s="87">
        <v>1</v>
      </c>
      <c r="J389" s="87">
        <v>1</v>
      </c>
      <c r="K389" s="87">
        <v>1</v>
      </c>
      <c r="L389" s="88">
        <v>1</v>
      </c>
      <c r="M389" s="89">
        <v>1</v>
      </c>
    </row>
    <row r="390" spans="1:15" hidden="1" outlineLevel="1" x14ac:dyDescent="0.25">
      <c r="A390" s="130" t="s">
        <v>1680</v>
      </c>
      <c r="B390" s="72" t="s">
        <v>1625</v>
      </c>
      <c r="C390" s="15" t="s">
        <v>1297</v>
      </c>
      <c r="D390" s="77"/>
      <c r="E390" s="131" t="str">
        <f t="shared" si="20"/>
        <v>Int_ind_account_rub_level</v>
      </c>
      <c r="F390" s="132">
        <f>VLOOKUP(E390,ParamF!$C:$D,2,0)</f>
        <v>1.0296203794093765E-2</v>
      </c>
      <c r="G390" s="87">
        <v>1</v>
      </c>
      <c r="H390" s="87">
        <v>1</v>
      </c>
      <c r="I390" s="87">
        <v>1</v>
      </c>
      <c r="J390" s="87">
        <v>1</v>
      </c>
      <c r="K390" s="87">
        <v>1</v>
      </c>
      <c r="L390" s="88">
        <v>1</v>
      </c>
      <c r="M390" s="89">
        <v>1</v>
      </c>
      <c r="O390" s="101"/>
    </row>
    <row r="391" spans="1:15" hidden="1" outlineLevel="1" x14ac:dyDescent="0.25">
      <c r="A391" s="130" t="s">
        <v>1681</v>
      </c>
      <c r="B391" s="72" t="s">
        <v>1625</v>
      </c>
      <c r="C391" s="15" t="s">
        <v>1297</v>
      </c>
      <c r="D391" s="77"/>
      <c r="E391" s="131" t="str">
        <f t="shared" si="20"/>
        <v>Int_ind_account_cur_level</v>
      </c>
      <c r="F391" s="132">
        <f>VLOOKUP(E391,ParamF!$C:$D,2,0)</f>
        <v>2.3139017766012323E-4</v>
      </c>
      <c r="G391" s="87">
        <v>1</v>
      </c>
      <c r="H391" s="87">
        <v>1</v>
      </c>
      <c r="I391" s="87">
        <v>1</v>
      </c>
      <c r="J391" s="87">
        <v>1</v>
      </c>
      <c r="K391" s="87">
        <v>1</v>
      </c>
      <c r="L391" s="88">
        <v>1</v>
      </c>
      <c r="M391" s="89">
        <v>1</v>
      </c>
    </row>
    <row r="392" spans="1:15" hidden="1" outlineLevel="1" x14ac:dyDescent="0.25">
      <c r="A392" s="283" t="s">
        <v>2905</v>
      </c>
      <c r="B392" s="72" t="s">
        <v>1321</v>
      </c>
      <c r="C392" s="15" t="s">
        <v>1297</v>
      </c>
      <c r="D392" s="73" t="s">
        <v>1682</v>
      </c>
      <c r="E392" s="131" t="str">
        <f t="shared" ref="E392:E426" si="21">$A392</f>
        <v>Assets_other_obligatory_growth</v>
      </c>
      <c r="F392" s="133">
        <f>[1]FMod!G131/([1]FMod!G175+[1]FMod!G182+[1]FMod!G187)</f>
        <v>4.6915216791748355E-6</v>
      </c>
      <c r="G392" s="87">
        <v>1</v>
      </c>
      <c r="H392" s="87">
        <v>1</v>
      </c>
      <c r="I392" s="87">
        <v>1</v>
      </c>
      <c r="J392" s="87">
        <v>1</v>
      </c>
      <c r="K392" s="87">
        <v>1</v>
      </c>
      <c r="L392" s="88">
        <v>1</v>
      </c>
      <c r="M392" s="89">
        <v>1</v>
      </c>
    </row>
    <row r="393" spans="1:15" hidden="1" outlineLevel="1" x14ac:dyDescent="0.25">
      <c r="A393" s="281" t="s">
        <v>2897</v>
      </c>
      <c r="B393" s="72" t="s">
        <v>1321</v>
      </c>
      <c r="C393" s="15" t="s">
        <v>1297</v>
      </c>
      <c r="D393" s="73"/>
      <c r="E393" s="131" t="str">
        <f t="shared" si="21"/>
        <v>Income_fees_growth</v>
      </c>
      <c r="F393" s="133">
        <f ca="1">[1]FMod!G295/([1]FMod!G6-[1]FMod!G130)/4</f>
        <v>2.7168068584235007E-3</v>
      </c>
      <c r="G393" s="87">
        <v>1</v>
      </c>
      <c r="H393" s="87">
        <v>1</v>
      </c>
      <c r="I393" s="87">
        <v>1</v>
      </c>
      <c r="J393" s="87">
        <v>1</v>
      </c>
      <c r="K393" s="87">
        <v>1</v>
      </c>
      <c r="L393" s="88">
        <v>1</v>
      </c>
      <c r="M393" s="89">
        <v>1</v>
      </c>
    </row>
    <row r="394" spans="1:15" hidden="1" outlineLevel="1" x14ac:dyDescent="0.25">
      <c r="A394" s="130" t="s">
        <v>1683</v>
      </c>
      <c r="B394" s="72" t="s">
        <v>1321</v>
      </c>
      <c r="C394" s="15" t="s">
        <v>1297</v>
      </c>
      <c r="D394" s="73"/>
      <c r="E394" s="131" t="str">
        <f t="shared" si="21"/>
        <v>OpEx_rub_level</v>
      </c>
      <c r="F394" s="134">
        <f ca="1">VLOOKUP("OpEx_rub",ParamF!C:D,2,0)/VLOOKUP("Assets_Total",[1]FMod!B:O,6,0)/4</f>
        <v>-5.2934032287814611E-3</v>
      </c>
      <c r="G394" s="87">
        <v>1</v>
      </c>
      <c r="H394" s="87">
        <v>1</v>
      </c>
      <c r="I394" s="87">
        <v>1</v>
      </c>
      <c r="J394" s="87">
        <v>1</v>
      </c>
      <c r="K394" s="87">
        <v>1</v>
      </c>
      <c r="L394" s="88">
        <v>1</v>
      </c>
      <c r="M394" s="89">
        <v>1</v>
      </c>
    </row>
    <row r="395" spans="1:15" hidden="1" outlineLevel="1" x14ac:dyDescent="0.25">
      <c r="A395" s="130" t="s">
        <v>1684</v>
      </c>
      <c r="B395" s="72" t="s">
        <v>1321</v>
      </c>
      <c r="C395" s="15" t="s">
        <v>1297</v>
      </c>
      <c r="D395" s="73"/>
      <c r="E395" s="131" t="str">
        <f t="shared" si="21"/>
        <v>OpEx_cur_level</v>
      </c>
      <c r="F395" s="134">
        <f ca="1">VLOOKUP("OpEx_cur",ParamF!C:D,2,0)/VLOOKUP("Assets_Total",[1]FMod!B:O,6,0)/4</f>
        <v>-6.1920268831643229E-5</v>
      </c>
      <c r="G395" s="87">
        <v>1</v>
      </c>
      <c r="H395" s="87">
        <v>1</v>
      </c>
      <c r="I395" s="87">
        <v>1</v>
      </c>
      <c r="J395" s="87">
        <v>1</v>
      </c>
      <c r="K395" s="87">
        <v>1</v>
      </c>
      <c r="L395" s="88">
        <v>1</v>
      </c>
      <c r="M395" s="89">
        <v>1</v>
      </c>
    </row>
    <row r="396" spans="1:15" hidden="1" outlineLevel="1" x14ac:dyDescent="0.25">
      <c r="A396" s="130" t="s">
        <v>1685</v>
      </c>
      <c r="B396" s="72" t="s">
        <v>1321</v>
      </c>
      <c r="C396" s="15" t="s">
        <v>1297</v>
      </c>
      <c r="D396" s="73"/>
      <c r="E396" s="131" t="str">
        <f t="shared" si="21"/>
        <v>Tax_level</v>
      </c>
      <c r="F396" s="132">
        <f>VLOOKUP("Tax",ParamF!C:D,2,0)/VLOOKUP("Pre_tax",ParamF!C:D,2,0)/4</f>
        <v>-4.6082318073650298E-2</v>
      </c>
      <c r="G396" s="87">
        <v>1</v>
      </c>
      <c r="H396" s="87">
        <v>1</v>
      </c>
      <c r="I396" s="87">
        <v>1</v>
      </c>
      <c r="J396" s="87">
        <v>1</v>
      </c>
      <c r="K396" s="87">
        <v>1</v>
      </c>
      <c r="L396" s="88">
        <v>1</v>
      </c>
      <c r="M396" s="89">
        <v>1</v>
      </c>
    </row>
    <row r="397" spans="1:15" hidden="1" outlineLevel="1" x14ac:dyDescent="0.25">
      <c r="A397" s="135" t="s">
        <v>1686</v>
      </c>
      <c r="B397" s="72" t="s">
        <v>1333</v>
      </c>
      <c r="C397" s="15" t="s">
        <v>1297</v>
      </c>
      <c r="D397" s="73" t="s">
        <v>1682</v>
      </c>
      <c r="E397" s="131" t="str">
        <f t="shared" si="21"/>
        <v>Other_income_level</v>
      </c>
      <c r="F397" s="133">
        <f ca="1">[1]FMod!G313/([1]FMod!G6-[1]FMod!G136)</f>
        <v>2.8296007795152985E-3</v>
      </c>
      <c r="G397" s="87">
        <v>1</v>
      </c>
      <c r="H397" s="87">
        <v>1</v>
      </c>
      <c r="I397" s="87">
        <v>1</v>
      </c>
      <c r="J397" s="87">
        <v>1</v>
      </c>
      <c r="K397" s="87">
        <v>1</v>
      </c>
      <c r="L397" s="88">
        <v>1</v>
      </c>
      <c r="M397" s="89">
        <v>1</v>
      </c>
      <c r="N397" s="96"/>
    </row>
    <row r="398" spans="1:15" hidden="1" outlineLevel="1" x14ac:dyDescent="0.25">
      <c r="A398" s="135" t="s">
        <v>1687</v>
      </c>
      <c r="B398" s="72" t="s">
        <v>1333</v>
      </c>
      <c r="C398" s="15" t="s">
        <v>1297</v>
      </c>
      <c r="D398" s="73"/>
      <c r="E398" s="131" t="str">
        <f t="shared" si="21"/>
        <v>Open_FX_level</v>
      </c>
      <c r="F398" s="133">
        <f>ParamF!D498</f>
        <v>6.9787724012385366E-2</v>
      </c>
      <c r="G398" s="87">
        <v>1</v>
      </c>
      <c r="H398" s="87">
        <v>1</v>
      </c>
      <c r="I398" s="87">
        <v>1</v>
      </c>
      <c r="J398" s="87">
        <v>1</v>
      </c>
      <c r="K398" s="87">
        <v>1</v>
      </c>
      <c r="L398" s="88">
        <v>1</v>
      </c>
      <c r="M398" s="89">
        <v>1</v>
      </c>
      <c r="N398" s="96"/>
    </row>
    <row r="399" spans="1:15" hidden="1" outlineLevel="1" x14ac:dyDescent="0.25">
      <c r="A399" s="136" t="s">
        <v>1688</v>
      </c>
      <c r="B399" s="72" t="s">
        <v>1321</v>
      </c>
      <c r="C399" s="15" t="s">
        <v>1297</v>
      </c>
      <c r="D399" s="73" t="s">
        <v>1682</v>
      </c>
      <c r="E399" s="131" t="str">
        <f t="shared" si="21"/>
        <v>Limit_liq_assets</v>
      </c>
      <c r="F399" s="133">
        <f ca="1">[1]FMod!G7/[1]FMod!G6*0.7</f>
        <v>4.0439001331142435E-2</v>
      </c>
      <c r="G399" s="87">
        <v>1</v>
      </c>
      <c r="H399" s="87">
        <v>1</v>
      </c>
      <c r="I399" s="87">
        <v>1</v>
      </c>
      <c r="J399" s="87">
        <v>1</v>
      </c>
      <c r="K399" s="87">
        <v>1</v>
      </c>
      <c r="L399" s="88">
        <v>1</v>
      </c>
      <c r="M399" s="89">
        <v>1</v>
      </c>
      <c r="N399" s="96"/>
    </row>
    <row r="400" spans="1:15" hidden="1" outlineLevel="1" x14ac:dyDescent="0.25">
      <c r="A400" t="s">
        <v>1689</v>
      </c>
      <c r="B400" s="137"/>
      <c r="C400" s="15" t="s">
        <v>1297</v>
      </c>
      <c r="D400" s="138"/>
      <c r="E400" s="139" t="str">
        <f t="shared" si="21"/>
        <v>Prererate_C_deposit_gov_rub</v>
      </c>
      <c r="F400" s="140">
        <v>0.25</v>
      </c>
      <c r="G400" s="87">
        <v>1</v>
      </c>
      <c r="H400" s="87">
        <v>1</v>
      </c>
      <c r="I400" s="87">
        <v>1</v>
      </c>
      <c r="J400" s="87">
        <v>1</v>
      </c>
      <c r="K400" s="87">
        <v>1</v>
      </c>
      <c r="L400" s="88">
        <v>1</v>
      </c>
      <c r="M400" s="89">
        <v>1</v>
      </c>
      <c r="N400" s="96"/>
    </row>
    <row r="401" spans="1:14" hidden="1" outlineLevel="1" x14ac:dyDescent="0.25">
      <c r="A401" t="s">
        <v>1690</v>
      </c>
      <c r="B401" s="137"/>
      <c r="C401" s="15" t="s">
        <v>1297</v>
      </c>
      <c r="D401" s="138"/>
      <c r="E401" s="139" t="str">
        <f t="shared" si="21"/>
        <v>Prererate_C_deposit_resid_rub</v>
      </c>
      <c r="F401" s="140">
        <v>0.25</v>
      </c>
      <c r="G401" s="87">
        <v>1</v>
      </c>
      <c r="H401" s="87">
        <v>1</v>
      </c>
      <c r="I401" s="87">
        <v>1</v>
      </c>
      <c r="J401" s="87">
        <v>1</v>
      </c>
      <c r="K401" s="87">
        <v>1</v>
      </c>
      <c r="L401" s="88">
        <v>1</v>
      </c>
      <c r="M401" s="89">
        <v>1</v>
      </c>
      <c r="N401" s="96"/>
    </row>
    <row r="402" spans="1:14" hidden="1" outlineLevel="1" x14ac:dyDescent="0.25">
      <c r="A402" t="s">
        <v>1691</v>
      </c>
      <c r="B402" s="137"/>
      <c r="C402" s="15" t="s">
        <v>1297</v>
      </c>
      <c r="D402" s="138"/>
      <c r="E402" s="139" t="str">
        <f t="shared" si="21"/>
        <v>Prererate_C_deposit_foreign_rub</v>
      </c>
      <c r="F402" s="140">
        <v>0.25</v>
      </c>
      <c r="G402" s="87">
        <v>1</v>
      </c>
      <c r="H402" s="87">
        <v>1</v>
      </c>
      <c r="I402" s="87">
        <v>1</v>
      </c>
      <c r="J402" s="87">
        <v>1</v>
      </c>
      <c r="K402" s="87">
        <v>1</v>
      </c>
      <c r="L402" s="88">
        <v>1</v>
      </c>
      <c r="M402" s="89">
        <v>1</v>
      </c>
      <c r="N402" s="96"/>
    </row>
    <row r="403" spans="1:14" hidden="1" outlineLevel="1" x14ac:dyDescent="0.25">
      <c r="A403" t="s">
        <v>1692</v>
      </c>
      <c r="B403" s="137"/>
      <c r="C403" s="15" t="s">
        <v>1297</v>
      </c>
      <c r="D403" s="138"/>
      <c r="E403" s="139" t="str">
        <f t="shared" si="21"/>
        <v>Prererate_Ind_deposit_rub</v>
      </c>
      <c r="F403" s="140">
        <v>0.25</v>
      </c>
      <c r="G403" s="87">
        <v>1</v>
      </c>
      <c r="H403" s="87">
        <v>1</v>
      </c>
      <c r="I403" s="87">
        <v>1</v>
      </c>
      <c r="J403" s="87">
        <v>1</v>
      </c>
      <c r="K403" s="87">
        <v>1</v>
      </c>
      <c r="L403" s="88">
        <v>1</v>
      </c>
      <c r="M403" s="89">
        <v>1</v>
      </c>
      <c r="N403" s="96"/>
    </row>
    <row r="404" spans="1:14" hidden="1" outlineLevel="1" x14ac:dyDescent="0.25">
      <c r="A404" t="s">
        <v>1693</v>
      </c>
      <c r="B404" s="137"/>
      <c r="C404" s="15" t="s">
        <v>1297</v>
      </c>
      <c r="D404" s="138"/>
      <c r="E404" s="139" t="str">
        <f t="shared" si="21"/>
        <v>Prererate_C_deposit_gov_cur</v>
      </c>
      <c r="F404" s="140">
        <v>0.25</v>
      </c>
      <c r="G404" s="87">
        <v>1</v>
      </c>
      <c r="H404" s="87">
        <v>1</v>
      </c>
      <c r="I404" s="87">
        <v>1</v>
      </c>
      <c r="J404" s="87">
        <v>1</v>
      </c>
      <c r="K404" s="87">
        <v>1</v>
      </c>
      <c r="L404" s="88">
        <v>1</v>
      </c>
      <c r="M404" s="89">
        <v>1</v>
      </c>
      <c r="N404" s="96"/>
    </row>
    <row r="405" spans="1:14" hidden="1" outlineLevel="1" x14ac:dyDescent="0.25">
      <c r="A405" t="s">
        <v>1694</v>
      </c>
      <c r="B405" s="137"/>
      <c r="C405" s="15" t="s">
        <v>1297</v>
      </c>
      <c r="D405" s="138"/>
      <c r="E405" s="139" t="str">
        <f t="shared" si="21"/>
        <v>Prererate_C_deposit_resid_cur</v>
      </c>
      <c r="F405" s="140">
        <v>0.25</v>
      </c>
      <c r="G405" s="87">
        <v>1</v>
      </c>
      <c r="H405" s="87">
        <v>1</v>
      </c>
      <c r="I405" s="87">
        <v>1</v>
      </c>
      <c r="J405" s="87">
        <v>1</v>
      </c>
      <c r="K405" s="87">
        <v>1</v>
      </c>
      <c r="L405" s="88">
        <v>1</v>
      </c>
      <c r="M405" s="89">
        <v>1</v>
      </c>
      <c r="N405" s="96"/>
    </row>
    <row r="406" spans="1:14" hidden="1" outlineLevel="1" x14ac:dyDescent="0.25">
      <c r="A406" t="s">
        <v>1695</v>
      </c>
      <c r="B406" s="137"/>
      <c r="C406" s="15" t="s">
        <v>1297</v>
      </c>
      <c r="D406" s="138"/>
      <c r="E406" s="139" t="str">
        <f t="shared" si="21"/>
        <v>Prererate_C_deposit_foreign_cur</v>
      </c>
      <c r="F406" s="140">
        <v>0.25</v>
      </c>
      <c r="G406" s="87">
        <v>1</v>
      </c>
      <c r="H406" s="87">
        <v>1</v>
      </c>
      <c r="I406" s="87">
        <v>1</v>
      </c>
      <c r="J406" s="87">
        <v>1</v>
      </c>
      <c r="K406" s="87">
        <v>1</v>
      </c>
      <c r="L406" s="88">
        <v>1</v>
      </c>
      <c r="M406" s="89">
        <v>1</v>
      </c>
      <c r="N406" s="96"/>
    </row>
    <row r="407" spans="1:14" ht="15.75" hidden="1" outlineLevel="1" thickBot="1" x14ac:dyDescent="0.3">
      <c r="A407" t="s">
        <v>1696</v>
      </c>
      <c r="B407" s="137"/>
      <c r="C407" s="15" t="s">
        <v>1297</v>
      </c>
      <c r="D407" s="138"/>
      <c r="E407" s="141" t="str">
        <f t="shared" si="21"/>
        <v>Prererate_Ind_deposit_cur</v>
      </c>
      <c r="F407" s="142">
        <v>0.25</v>
      </c>
      <c r="G407" s="87">
        <v>1</v>
      </c>
      <c r="H407" s="87">
        <v>1</v>
      </c>
      <c r="I407" s="87">
        <v>1</v>
      </c>
      <c r="J407" s="87">
        <v>1</v>
      </c>
      <c r="K407" s="87">
        <v>1</v>
      </c>
      <c r="L407" s="88">
        <v>1</v>
      </c>
      <c r="M407" s="89">
        <v>1</v>
      </c>
      <c r="N407" s="96"/>
    </row>
    <row r="408" spans="1:14" outlineLevel="1" x14ac:dyDescent="0.25">
      <c r="A408" t="s">
        <v>1697</v>
      </c>
      <c r="C408" s="15" t="s">
        <v>1297</v>
      </c>
      <c r="E408" s="143" t="str">
        <f t="shared" si="21"/>
        <v>New_loans_C_deposit_gov_rub</v>
      </c>
      <c r="F408" s="144">
        <v>20</v>
      </c>
      <c r="G408" s="87">
        <v>1</v>
      </c>
      <c r="H408" s="87">
        <v>1</v>
      </c>
      <c r="I408" s="87">
        <v>1</v>
      </c>
      <c r="J408" s="87">
        <v>1</v>
      </c>
      <c r="K408" s="87">
        <v>1</v>
      </c>
      <c r="L408" s="88">
        <v>1</v>
      </c>
      <c r="M408" s="89">
        <v>1</v>
      </c>
    </row>
    <row r="409" spans="1:14" hidden="1" outlineLevel="1" x14ac:dyDescent="0.25">
      <c r="A409" t="s">
        <v>1698</v>
      </c>
      <c r="C409" s="15" t="s">
        <v>1297</v>
      </c>
      <c r="E409" s="143" t="str">
        <f t="shared" si="21"/>
        <v>Repayment_C_deposit_gov_rub</v>
      </c>
      <c r="F409" s="202">
        <v>1</v>
      </c>
      <c r="G409" s="87">
        <v>1</v>
      </c>
      <c r="H409" s="87">
        <v>1</v>
      </c>
      <c r="I409" s="87">
        <v>1</v>
      </c>
      <c r="J409" s="87">
        <v>1</v>
      </c>
      <c r="K409" s="87">
        <v>1</v>
      </c>
      <c r="L409" s="88">
        <v>1</v>
      </c>
      <c r="M409" s="89">
        <v>1</v>
      </c>
    </row>
    <row r="410" spans="1:14" outlineLevel="1" x14ac:dyDescent="0.25">
      <c r="A410" t="s">
        <v>1699</v>
      </c>
      <c r="C410" s="15" t="s">
        <v>1297</v>
      </c>
      <c r="E410" s="143" t="str">
        <f t="shared" si="21"/>
        <v>New_loans_C_deposit_gov_cur</v>
      </c>
      <c r="F410" s="144">
        <v>20</v>
      </c>
      <c r="G410" s="87">
        <v>1</v>
      </c>
      <c r="H410" s="87">
        <v>1</v>
      </c>
      <c r="I410" s="87">
        <v>1</v>
      </c>
      <c r="J410" s="87">
        <v>1</v>
      </c>
      <c r="K410" s="87">
        <v>1</v>
      </c>
      <c r="L410" s="88">
        <v>1</v>
      </c>
      <c r="M410" s="89">
        <v>1</v>
      </c>
    </row>
    <row r="411" spans="1:14" hidden="1" outlineLevel="1" x14ac:dyDescent="0.25">
      <c r="A411" t="s">
        <v>1700</v>
      </c>
      <c r="C411" s="15" t="s">
        <v>1297</v>
      </c>
      <c r="E411" s="143" t="str">
        <f t="shared" si="21"/>
        <v>Repayment_C_deposit_gov_cur</v>
      </c>
      <c r="F411" s="202">
        <v>1</v>
      </c>
      <c r="G411" s="87">
        <v>1</v>
      </c>
      <c r="H411" s="87">
        <v>1</v>
      </c>
      <c r="I411" s="87">
        <v>1</v>
      </c>
      <c r="J411" s="87">
        <v>1</v>
      </c>
      <c r="K411" s="87">
        <v>1</v>
      </c>
      <c r="L411" s="88">
        <v>1</v>
      </c>
      <c r="M411" s="89">
        <v>1</v>
      </c>
    </row>
    <row r="412" spans="1:14" outlineLevel="1" x14ac:dyDescent="0.25">
      <c r="A412" t="s">
        <v>1701</v>
      </c>
      <c r="C412" s="15" t="s">
        <v>1297</v>
      </c>
      <c r="E412" s="143" t="str">
        <f t="shared" si="21"/>
        <v>New_loans_C_deposit_resid_rub</v>
      </c>
      <c r="F412" s="144">
        <v>20</v>
      </c>
      <c r="G412" s="87">
        <v>1</v>
      </c>
      <c r="H412" s="87">
        <v>1</v>
      </c>
      <c r="I412" s="87">
        <v>1</v>
      </c>
      <c r="J412" s="87">
        <v>1</v>
      </c>
      <c r="K412" s="87">
        <v>1</v>
      </c>
      <c r="L412" s="88">
        <v>1</v>
      </c>
      <c r="M412" s="89">
        <v>1</v>
      </c>
    </row>
    <row r="413" spans="1:14" hidden="1" outlineLevel="1" x14ac:dyDescent="0.25">
      <c r="A413" t="s">
        <v>1702</v>
      </c>
      <c r="C413" s="15" t="s">
        <v>1297</v>
      </c>
      <c r="E413" s="143" t="str">
        <f t="shared" si="21"/>
        <v>Repayment_C_deposit_resid_rub</v>
      </c>
      <c r="F413" s="202">
        <v>1</v>
      </c>
      <c r="G413" s="87">
        <v>1</v>
      </c>
      <c r="H413" s="87">
        <v>1</v>
      </c>
      <c r="I413" s="87">
        <v>1</v>
      </c>
      <c r="J413" s="87">
        <v>1</v>
      </c>
      <c r="K413" s="87">
        <v>1</v>
      </c>
      <c r="L413" s="88">
        <v>1</v>
      </c>
      <c r="M413" s="89">
        <v>1</v>
      </c>
    </row>
    <row r="414" spans="1:14" outlineLevel="1" x14ac:dyDescent="0.25">
      <c r="A414" t="s">
        <v>1703</v>
      </c>
      <c r="C414" s="15" t="s">
        <v>1297</v>
      </c>
      <c r="E414" s="143" t="str">
        <f t="shared" si="21"/>
        <v>New_loans_C_deposit_resid_cur</v>
      </c>
      <c r="F414" s="144">
        <v>20</v>
      </c>
      <c r="G414" s="87">
        <v>1</v>
      </c>
      <c r="H414" s="87">
        <v>1</v>
      </c>
      <c r="I414" s="87">
        <v>1</v>
      </c>
      <c r="J414" s="87">
        <v>1</v>
      </c>
      <c r="K414" s="87">
        <v>1</v>
      </c>
      <c r="L414" s="88">
        <v>1</v>
      </c>
      <c r="M414" s="89">
        <v>1</v>
      </c>
    </row>
    <row r="415" spans="1:14" hidden="1" outlineLevel="1" x14ac:dyDescent="0.25">
      <c r="A415" t="s">
        <v>1704</v>
      </c>
      <c r="C415" s="15" t="s">
        <v>1297</v>
      </c>
      <c r="E415" s="143" t="str">
        <f t="shared" si="21"/>
        <v>Repayment_C_deposit_resid_cur</v>
      </c>
      <c r="F415" s="202">
        <v>1</v>
      </c>
      <c r="G415" s="87">
        <v>1</v>
      </c>
      <c r="H415" s="87">
        <v>1</v>
      </c>
      <c r="I415" s="87">
        <v>1</v>
      </c>
      <c r="J415" s="87">
        <v>1</v>
      </c>
      <c r="K415" s="87">
        <v>1</v>
      </c>
      <c r="L415" s="88">
        <v>1</v>
      </c>
      <c r="M415" s="89">
        <v>1</v>
      </c>
    </row>
    <row r="416" spans="1:14" outlineLevel="1" x14ac:dyDescent="0.25">
      <c r="A416" t="s">
        <v>1705</v>
      </c>
      <c r="C416" s="15" t="s">
        <v>1297</v>
      </c>
      <c r="E416" s="143" t="str">
        <f t="shared" si="21"/>
        <v>New_loans_C_deposit_foreign_rub</v>
      </c>
      <c r="F416" s="144">
        <v>20</v>
      </c>
      <c r="G416" s="87">
        <v>1</v>
      </c>
      <c r="H416" s="87">
        <v>1</v>
      </c>
      <c r="I416" s="87">
        <v>1</v>
      </c>
      <c r="J416" s="87">
        <v>1</v>
      </c>
      <c r="K416" s="87">
        <v>1</v>
      </c>
      <c r="L416" s="88">
        <v>1</v>
      </c>
      <c r="M416" s="89">
        <v>1</v>
      </c>
    </row>
    <row r="417" spans="1:21" hidden="1" outlineLevel="1" x14ac:dyDescent="0.25">
      <c r="A417" t="s">
        <v>1706</v>
      </c>
      <c r="C417" s="15" t="s">
        <v>1297</v>
      </c>
      <c r="E417" s="143" t="str">
        <f t="shared" si="21"/>
        <v>Repayment_C_deposit_foreign_rub</v>
      </c>
      <c r="F417" s="202">
        <v>1</v>
      </c>
      <c r="G417" s="87">
        <v>1</v>
      </c>
      <c r="H417" s="87">
        <v>1</v>
      </c>
      <c r="I417" s="87">
        <v>1</v>
      </c>
      <c r="J417" s="87">
        <v>1</v>
      </c>
      <c r="K417" s="87">
        <v>1</v>
      </c>
      <c r="L417" s="88">
        <v>1</v>
      </c>
      <c r="M417" s="89">
        <v>1</v>
      </c>
      <c r="N417" s="96"/>
    </row>
    <row r="418" spans="1:21" outlineLevel="1" x14ac:dyDescent="0.25">
      <c r="A418" t="s">
        <v>1707</v>
      </c>
      <c r="C418" s="15" t="s">
        <v>1297</v>
      </c>
      <c r="E418" s="143" t="str">
        <f t="shared" si="21"/>
        <v>New_loans_C_deposit_foreign_cur</v>
      </c>
      <c r="F418" s="144">
        <v>20</v>
      </c>
      <c r="G418" s="87">
        <v>1</v>
      </c>
      <c r="H418" s="87">
        <v>1</v>
      </c>
      <c r="I418" s="87">
        <v>1</v>
      </c>
      <c r="J418" s="87">
        <v>1</v>
      </c>
      <c r="K418" s="87">
        <v>1</v>
      </c>
      <c r="L418" s="88">
        <v>1</v>
      </c>
      <c r="M418" s="89">
        <v>1</v>
      </c>
      <c r="N418" s="96"/>
    </row>
    <row r="419" spans="1:21" hidden="1" outlineLevel="1" x14ac:dyDescent="0.25">
      <c r="A419" t="s">
        <v>1708</v>
      </c>
      <c r="C419" s="15" t="s">
        <v>1297</v>
      </c>
      <c r="E419" s="143" t="str">
        <f t="shared" si="21"/>
        <v>Repayment_C_deposit_foreign_cur</v>
      </c>
      <c r="F419" s="202">
        <v>1</v>
      </c>
      <c r="G419" s="87">
        <v>1</v>
      </c>
      <c r="H419" s="87">
        <v>1</v>
      </c>
      <c r="I419" s="87">
        <v>1</v>
      </c>
      <c r="J419" s="87">
        <v>1</v>
      </c>
      <c r="K419" s="87">
        <v>1</v>
      </c>
      <c r="L419" s="88">
        <v>1</v>
      </c>
      <c r="M419" s="89">
        <v>1</v>
      </c>
      <c r="N419" s="96"/>
    </row>
    <row r="420" spans="1:21" hidden="1" outlineLevel="1" x14ac:dyDescent="0.25">
      <c r="A420" t="s">
        <v>1692</v>
      </c>
      <c r="C420" s="15" t="s">
        <v>1297</v>
      </c>
      <c r="E420" s="143" t="str">
        <f t="shared" si="21"/>
        <v>Prererate_Ind_deposit_rub</v>
      </c>
      <c r="F420" s="140">
        <v>0.25</v>
      </c>
      <c r="G420" s="87">
        <v>1</v>
      </c>
      <c r="H420" s="87">
        <v>1</v>
      </c>
      <c r="I420" s="87">
        <v>1</v>
      </c>
      <c r="J420" s="87">
        <v>1</v>
      </c>
      <c r="K420" s="87">
        <v>1</v>
      </c>
      <c r="L420" s="88">
        <v>1</v>
      </c>
      <c r="M420" s="89">
        <v>1</v>
      </c>
      <c r="N420" s="96"/>
    </row>
    <row r="421" spans="1:21" hidden="1" outlineLevel="1" x14ac:dyDescent="0.25">
      <c r="A421" t="s">
        <v>1696</v>
      </c>
      <c r="C421" s="15" t="s">
        <v>1297</v>
      </c>
      <c r="E421" s="143" t="str">
        <f t="shared" si="21"/>
        <v>Prererate_Ind_deposit_cur</v>
      </c>
      <c r="F421" s="140">
        <v>0.25</v>
      </c>
      <c r="G421" s="87">
        <v>1</v>
      </c>
      <c r="H421" s="87">
        <v>1</v>
      </c>
      <c r="I421" s="87">
        <v>1</v>
      </c>
      <c r="J421" s="87">
        <v>1</v>
      </c>
      <c r="K421" s="87">
        <v>1</v>
      </c>
      <c r="L421" s="88">
        <v>1</v>
      </c>
      <c r="M421" s="89">
        <v>1</v>
      </c>
      <c r="N421" s="96"/>
    </row>
    <row r="422" spans="1:21" outlineLevel="1" x14ac:dyDescent="0.25">
      <c r="A422" t="s">
        <v>1709</v>
      </c>
      <c r="C422" s="15" t="s">
        <v>1297</v>
      </c>
      <c r="E422" s="143" t="str">
        <f t="shared" si="21"/>
        <v>New_loans_Ind_deposit_rub</v>
      </c>
      <c r="F422" s="144">
        <v>20</v>
      </c>
      <c r="G422" s="87">
        <v>1</v>
      </c>
      <c r="H422" s="87">
        <v>1</v>
      </c>
      <c r="I422" s="87">
        <v>1</v>
      </c>
      <c r="J422" s="87">
        <v>1</v>
      </c>
      <c r="K422" s="87">
        <v>1</v>
      </c>
      <c r="L422" s="88">
        <v>1</v>
      </c>
      <c r="M422" s="89">
        <v>1</v>
      </c>
      <c r="N422" s="96"/>
    </row>
    <row r="423" spans="1:21" hidden="1" outlineLevel="1" x14ac:dyDescent="0.25">
      <c r="A423" t="s">
        <v>1710</v>
      </c>
      <c r="C423" s="15" t="s">
        <v>1297</v>
      </c>
      <c r="E423" s="143" t="str">
        <f t="shared" si="21"/>
        <v>Repayment_Ind_deposit_rub</v>
      </c>
      <c r="F423" s="202">
        <v>1</v>
      </c>
      <c r="G423" s="87">
        <v>1</v>
      </c>
      <c r="H423" s="87">
        <v>1</v>
      </c>
      <c r="I423" s="87">
        <v>1</v>
      </c>
      <c r="J423" s="87">
        <v>1</v>
      </c>
      <c r="K423" s="87">
        <v>1</v>
      </c>
      <c r="L423" s="88">
        <v>1</v>
      </c>
      <c r="M423" s="89">
        <v>1</v>
      </c>
      <c r="N423" s="96"/>
    </row>
    <row r="424" spans="1:21" outlineLevel="1" x14ac:dyDescent="0.25">
      <c r="A424" t="s">
        <v>1711</v>
      </c>
      <c r="C424" s="15" t="s">
        <v>1297</v>
      </c>
      <c r="E424" s="143" t="str">
        <f t="shared" si="21"/>
        <v>New_loans_Ind_deposit_cur</v>
      </c>
      <c r="F424" s="144">
        <v>20</v>
      </c>
      <c r="G424" s="87">
        <v>1</v>
      </c>
      <c r="H424" s="87">
        <v>1</v>
      </c>
      <c r="I424" s="87">
        <v>1</v>
      </c>
      <c r="J424" s="87">
        <v>1</v>
      </c>
      <c r="K424" s="87">
        <v>1</v>
      </c>
      <c r="L424" s="88">
        <v>1</v>
      </c>
      <c r="M424" s="89">
        <v>1</v>
      </c>
      <c r="N424" s="96"/>
    </row>
    <row r="425" spans="1:21" hidden="1" outlineLevel="1" x14ac:dyDescent="0.25">
      <c r="A425" t="s">
        <v>1712</v>
      </c>
      <c r="C425" s="15" t="s">
        <v>1297</v>
      </c>
      <c r="E425" s="143" t="str">
        <f t="shared" si="21"/>
        <v>Repayment_Ind_deposit_cur</v>
      </c>
      <c r="F425" s="202">
        <v>1</v>
      </c>
      <c r="G425" s="87">
        <v>1</v>
      </c>
      <c r="H425" s="87">
        <v>1</v>
      </c>
      <c r="I425" s="87">
        <v>1</v>
      </c>
      <c r="J425" s="87">
        <v>1</v>
      </c>
      <c r="K425" s="87">
        <v>1</v>
      </c>
      <c r="L425" s="88">
        <v>1</v>
      </c>
      <c r="M425" s="89">
        <v>1</v>
      </c>
      <c r="N425" s="96"/>
    </row>
    <row r="426" spans="1:21" hidden="1" outlineLevel="1" x14ac:dyDescent="0.25">
      <c r="A426" s="62" t="s">
        <v>1713</v>
      </c>
      <c r="B426" s="145"/>
      <c r="C426" s="15" t="s">
        <v>1297</v>
      </c>
      <c r="E426" s="143" t="str">
        <f t="shared" si="21"/>
        <v>RWA_Op_Risk_growth</v>
      </c>
      <c r="F426" s="140">
        <v>1</v>
      </c>
      <c r="G426" s="87">
        <v>1</v>
      </c>
      <c r="H426" s="87">
        <v>1</v>
      </c>
      <c r="I426" s="87">
        <v>1</v>
      </c>
      <c r="J426" s="87">
        <v>1</v>
      </c>
      <c r="K426" s="87">
        <v>1</v>
      </c>
      <c r="L426" s="88">
        <v>1</v>
      </c>
      <c r="M426" s="89">
        <v>1</v>
      </c>
    </row>
    <row r="427" spans="1:21" s="68" customFormat="1" hidden="1" outlineLevel="1" x14ac:dyDescent="0.25">
      <c r="A427" s="146" t="s">
        <v>1714</v>
      </c>
      <c r="B427"/>
      <c r="C427" s="15" t="s">
        <v>1297</v>
      </c>
      <c r="D427"/>
      <c r="E427" s="146" t="s">
        <v>1714</v>
      </c>
      <c r="F427" s="203">
        <v>1</v>
      </c>
      <c r="G427" s="87">
        <v>1</v>
      </c>
      <c r="H427" s="87">
        <v>1</v>
      </c>
      <c r="I427" s="87">
        <v>1</v>
      </c>
      <c r="J427" s="87">
        <v>1</v>
      </c>
      <c r="K427" s="87">
        <v>1</v>
      </c>
      <c r="L427" s="88">
        <v>1</v>
      </c>
      <c r="M427" s="89">
        <v>1</v>
      </c>
      <c r="O427" s="70"/>
      <c r="P427" s="70"/>
      <c r="Q427" s="70"/>
      <c r="R427" s="70"/>
      <c r="S427" s="70"/>
      <c r="T427" s="70"/>
      <c r="U427" s="70"/>
    </row>
    <row r="428" spans="1:21" s="68" customFormat="1" hidden="1" outlineLevel="1" x14ac:dyDescent="0.25">
      <c r="A428" s="146" t="s">
        <v>1715</v>
      </c>
      <c r="B428"/>
      <c r="C428" s="15" t="s">
        <v>1297</v>
      </c>
      <c r="D428"/>
      <c r="E428" s="146" t="s">
        <v>1715</v>
      </c>
      <c r="F428" s="203">
        <v>1</v>
      </c>
      <c r="G428" s="87">
        <v>1</v>
      </c>
      <c r="H428" s="87">
        <v>1</v>
      </c>
      <c r="I428" s="87">
        <v>1</v>
      </c>
      <c r="J428" s="87">
        <v>1</v>
      </c>
      <c r="K428" s="87">
        <v>1</v>
      </c>
      <c r="L428" s="88">
        <v>1</v>
      </c>
      <c r="M428" s="89">
        <v>1</v>
      </c>
      <c r="O428" s="70"/>
      <c r="P428" s="70"/>
      <c r="Q428" s="70"/>
      <c r="R428" s="70"/>
      <c r="S428" s="70"/>
      <c r="T428" s="70"/>
      <c r="U428" s="70"/>
    </row>
    <row r="429" spans="1:21" s="68" customFormat="1" hidden="1" outlineLevel="1" x14ac:dyDescent="0.25">
      <c r="A429" s="146" t="s">
        <v>1716</v>
      </c>
      <c r="B429"/>
      <c r="C429" s="15" t="s">
        <v>1297</v>
      </c>
      <c r="D429"/>
      <c r="E429" s="146" t="s">
        <v>1716</v>
      </c>
      <c r="F429" s="203">
        <v>1</v>
      </c>
      <c r="G429" s="87">
        <v>1</v>
      </c>
      <c r="H429" s="87">
        <v>1</v>
      </c>
      <c r="I429" s="87">
        <v>1</v>
      </c>
      <c r="J429" s="87">
        <v>1</v>
      </c>
      <c r="K429" s="87">
        <v>1</v>
      </c>
      <c r="L429" s="88">
        <v>1</v>
      </c>
      <c r="M429" s="89">
        <v>1</v>
      </c>
      <c r="O429" s="70"/>
      <c r="P429" s="70"/>
      <c r="Q429" s="70"/>
      <c r="R429" s="70"/>
      <c r="S429" s="70"/>
      <c r="T429" s="70"/>
      <c r="U429" s="70"/>
    </row>
    <row r="430" spans="1:21" s="68" customFormat="1" hidden="1" outlineLevel="1" x14ac:dyDescent="0.25">
      <c r="A430" s="146" t="s">
        <v>1717</v>
      </c>
      <c r="B430"/>
      <c r="C430" s="15" t="s">
        <v>1297</v>
      </c>
      <c r="D430"/>
      <c r="E430" s="146" t="s">
        <v>1717</v>
      </c>
      <c r="F430" s="203">
        <v>1</v>
      </c>
      <c r="G430" s="87">
        <v>1</v>
      </c>
      <c r="H430" s="87">
        <v>1</v>
      </c>
      <c r="I430" s="87">
        <v>1</v>
      </c>
      <c r="J430" s="87">
        <v>1</v>
      </c>
      <c r="K430" s="87">
        <v>1</v>
      </c>
      <c r="L430" s="88">
        <v>1</v>
      </c>
      <c r="M430" s="89">
        <v>1</v>
      </c>
      <c r="O430" s="70"/>
      <c r="P430" s="70"/>
      <c r="Q430" s="70"/>
      <c r="R430" s="70"/>
      <c r="S430" s="70"/>
      <c r="T430" s="70"/>
      <c r="U430" s="70"/>
    </row>
    <row r="431" spans="1:21" s="68" customFormat="1" hidden="1" outlineLevel="1" x14ac:dyDescent="0.25">
      <c r="A431" s="146" t="s">
        <v>1718</v>
      </c>
      <c r="B431"/>
      <c r="C431" s="15" t="s">
        <v>1297</v>
      </c>
      <c r="D431"/>
      <c r="E431" s="146" t="s">
        <v>1718</v>
      </c>
      <c r="F431" s="203">
        <v>1</v>
      </c>
      <c r="G431" s="87">
        <v>1</v>
      </c>
      <c r="H431" s="87">
        <v>1</v>
      </c>
      <c r="I431" s="87">
        <v>1</v>
      </c>
      <c r="J431" s="87">
        <v>1</v>
      </c>
      <c r="K431" s="87">
        <v>1</v>
      </c>
      <c r="L431" s="88">
        <v>1</v>
      </c>
      <c r="M431" s="89">
        <v>1</v>
      </c>
      <c r="O431" s="70"/>
      <c r="P431" s="70"/>
      <c r="Q431" s="70"/>
      <c r="R431" s="70"/>
      <c r="S431" s="70"/>
      <c r="T431" s="70"/>
      <c r="U431" s="70"/>
    </row>
    <row r="432" spans="1:21" s="68" customFormat="1" hidden="1" outlineLevel="1" x14ac:dyDescent="0.25">
      <c r="A432" s="146" t="s">
        <v>1719</v>
      </c>
      <c r="B432"/>
      <c r="C432" s="15" t="s">
        <v>1297</v>
      </c>
      <c r="D432"/>
      <c r="E432" s="146" t="s">
        <v>1719</v>
      </c>
      <c r="F432" s="203">
        <v>1</v>
      </c>
      <c r="G432" s="87">
        <v>1</v>
      </c>
      <c r="H432" s="87">
        <v>1</v>
      </c>
      <c r="I432" s="87">
        <v>1</v>
      </c>
      <c r="J432" s="87">
        <v>1</v>
      </c>
      <c r="K432" s="87">
        <v>1</v>
      </c>
      <c r="L432" s="88">
        <v>1</v>
      </c>
      <c r="M432" s="89">
        <v>1</v>
      </c>
      <c r="O432" s="70"/>
      <c r="P432" s="70"/>
      <c r="Q432" s="70"/>
      <c r="R432" s="70"/>
      <c r="S432" s="70"/>
      <c r="T432" s="70"/>
      <c r="U432" s="70"/>
    </row>
    <row r="433" spans="1:21" s="68" customFormat="1" hidden="1" outlineLevel="1" x14ac:dyDescent="0.25">
      <c r="A433" s="146" t="s">
        <v>1720</v>
      </c>
      <c r="B433"/>
      <c r="C433" s="15" t="s">
        <v>1297</v>
      </c>
      <c r="D433"/>
      <c r="E433" s="146" t="s">
        <v>1720</v>
      </c>
      <c r="F433" s="203">
        <v>1</v>
      </c>
      <c r="G433" s="87">
        <v>1</v>
      </c>
      <c r="H433" s="87">
        <v>1</v>
      </c>
      <c r="I433" s="87">
        <v>1</v>
      </c>
      <c r="J433" s="87">
        <v>1</v>
      </c>
      <c r="K433" s="87">
        <v>1</v>
      </c>
      <c r="L433" s="88">
        <v>1</v>
      </c>
      <c r="M433" s="89">
        <v>1</v>
      </c>
      <c r="O433" s="70"/>
      <c r="P433" s="70"/>
      <c r="Q433" s="70"/>
      <c r="R433" s="70"/>
      <c r="S433" s="70"/>
      <c r="T433" s="70"/>
      <c r="U433" s="70"/>
    </row>
    <row r="434" spans="1:21" s="68" customFormat="1" hidden="1" outlineLevel="1" x14ac:dyDescent="0.25">
      <c r="A434" s="146" t="s">
        <v>1721</v>
      </c>
      <c r="B434"/>
      <c r="C434" s="15" t="s">
        <v>1297</v>
      </c>
      <c r="D434"/>
      <c r="E434" s="146" t="s">
        <v>1721</v>
      </c>
      <c r="F434" s="203">
        <v>1</v>
      </c>
      <c r="G434" s="87">
        <v>1</v>
      </c>
      <c r="H434" s="87">
        <v>1</v>
      </c>
      <c r="I434" s="87">
        <v>1</v>
      </c>
      <c r="J434" s="87">
        <v>1</v>
      </c>
      <c r="K434" s="87">
        <v>1</v>
      </c>
      <c r="L434" s="88">
        <v>1</v>
      </c>
      <c r="M434" s="89">
        <v>1</v>
      </c>
      <c r="O434" s="70"/>
      <c r="P434" s="70"/>
      <c r="Q434" s="70"/>
      <c r="R434" s="70"/>
      <c r="S434" s="70"/>
      <c r="T434" s="70"/>
      <c r="U434" s="70"/>
    </row>
    <row r="435" spans="1:21" s="68" customFormat="1" hidden="1" outlineLevel="1" x14ac:dyDescent="0.25">
      <c r="A435" s="146" t="s">
        <v>1722</v>
      </c>
      <c r="B435"/>
      <c r="C435" s="15" t="s">
        <v>1297</v>
      </c>
      <c r="D435"/>
      <c r="E435" s="146" t="s">
        <v>1722</v>
      </c>
      <c r="F435" s="203">
        <v>1</v>
      </c>
      <c r="G435" s="87">
        <v>1</v>
      </c>
      <c r="H435" s="87">
        <v>1</v>
      </c>
      <c r="I435" s="87">
        <v>1</v>
      </c>
      <c r="J435" s="87">
        <v>1</v>
      </c>
      <c r="K435" s="87">
        <v>1</v>
      </c>
      <c r="L435" s="88">
        <v>1</v>
      </c>
      <c r="M435" s="89">
        <v>1</v>
      </c>
      <c r="O435" s="70"/>
      <c r="P435" s="70"/>
      <c r="Q435" s="70"/>
      <c r="R435" s="70"/>
      <c r="S435" s="70"/>
      <c r="T435" s="70"/>
      <c r="U435" s="70"/>
    </row>
    <row r="436" spans="1:21" s="68" customFormat="1" hidden="1" outlineLevel="1" x14ac:dyDescent="0.25">
      <c r="A436" s="146" t="s">
        <v>1723</v>
      </c>
      <c r="B436"/>
      <c r="C436" s="15" t="s">
        <v>1297</v>
      </c>
      <c r="D436"/>
      <c r="E436" s="146" t="s">
        <v>1723</v>
      </c>
      <c r="F436" s="203">
        <v>1</v>
      </c>
      <c r="G436" s="87">
        <v>1</v>
      </c>
      <c r="H436" s="87">
        <v>1</v>
      </c>
      <c r="I436" s="87">
        <v>1</v>
      </c>
      <c r="J436" s="87">
        <v>1</v>
      </c>
      <c r="K436" s="87">
        <v>1</v>
      </c>
      <c r="L436" s="88">
        <v>1</v>
      </c>
      <c r="M436" s="89">
        <v>1</v>
      </c>
      <c r="O436" s="70"/>
      <c r="P436" s="70"/>
      <c r="Q436" s="70"/>
      <c r="R436" s="70"/>
      <c r="S436" s="70"/>
      <c r="T436" s="70"/>
      <c r="U436" s="70"/>
    </row>
    <row r="437" spans="1:21" s="68" customFormat="1" hidden="1" outlineLevel="1" x14ac:dyDescent="0.25">
      <c r="A437" s="146" t="s">
        <v>1724</v>
      </c>
      <c r="B437"/>
      <c r="C437" s="15" t="s">
        <v>1297</v>
      </c>
      <c r="D437"/>
      <c r="E437" s="146" t="s">
        <v>1724</v>
      </c>
      <c r="F437" s="203">
        <v>1</v>
      </c>
      <c r="G437" s="87">
        <v>1</v>
      </c>
      <c r="H437" s="87">
        <v>1</v>
      </c>
      <c r="I437" s="87">
        <v>1</v>
      </c>
      <c r="J437" s="87">
        <v>1</v>
      </c>
      <c r="K437" s="87">
        <v>1</v>
      </c>
      <c r="L437" s="88">
        <v>1</v>
      </c>
      <c r="M437" s="89">
        <v>1</v>
      </c>
      <c r="O437" s="70"/>
      <c r="P437" s="70"/>
      <c r="Q437" s="70"/>
      <c r="R437" s="70"/>
      <c r="S437" s="70"/>
      <c r="T437" s="70"/>
      <c r="U437" s="70"/>
    </row>
    <row r="438" spans="1:21" s="68" customFormat="1" hidden="1" outlineLevel="1" x14ac:dyDescent="0.25">
      <c r="A438" s="146" t="s">
        <v>1725</v>
      </c>
      <c r="B438"/>
      <c r="C438" s="15" t="s">
        <v>1297</v>
      </c>
      <c r="D438"/>
      <c r="E438" s="146" t="s">
        <v>1725</v>
      </c>
      <c r="F438" s="203">
        <v>1</v>
      </c>
      <c r="G438" s="87">
        <v>1</v>
      </c>
      <c r="H438" s="87">
        <v>1</v>
      </c>
      <c r="I438" s="87">
        <v>1</v>
      </c>
      <c r="J438" s="87">
        <v>1</v>
      </c>
      <c r="K438" s="87">
        <v>1</v>
      </c>
      <c r="L438" s="88">
        <v>1</v>
      </c>
      <c r="M438" s="89">
        <v>1</v>
      </c>
      <c r="O438" s="70"/>
      <c r="P438" s="70"/>
      <c r="Q438" s="70"/>
      <c r="R438" s="70"/>
      <c r="S438" s="70"/>
      <c r="T438" s="70"/>
      <c r="U438" s="70"/>
    </row>
    <row r="439" spans="1:21" s="68" customFormat="1" hidden="1" outlineLevel="1" x14ac:dyDescent="0.25">
      <c r="A439" s="146" t="s">
        <v>1726</v>
      </c>
      <c r="B439"/>
      <c r="C439" s="15" t="s">
        <v>1297</v>
      </c>
      <c r="D439"/>
      <c r="E439" s="146" t="s">
        <v>1726</v>
      </c>
      <c r="F439" s="203">
        <v>1</v>
      </c>
      <c r="G439" s="87">
        <v>1</v>
      </c>
      <c r="H439" s="87">
        <v>1</v>
      </c>
      <c r="I439" s="87">
        <v>1</v>
      </c>
      <c r="J439" s="87">
        <v>1</v>
      </c>
      <c r="K439" s="87">
        <v>1</v>
      </c>
      <c r="L439" s="88">
        <v>1</v>
      </c>
      <c r="M439" s="89">
        <v>1</v>
      </c>
      <c r="O439" s="70"/>
      <c r="P439" s="70"/>
      <c r="Q439" s="70"/>
      <c r="R439" s="70"/>
      <c r="S439" s="70"/>
      <c r="T439" s="70"/>
      <c r="U439" s="70"/>
    </row>
    <row r="440" spans="1:21" s="68" customFormat="1" hidden="1" outlineLevel="1" x14ac:dyDescent="0.25">
      <c r="A440" s="146" t="s">
        <v>1727</v>
      </c>
      <c r="B440"/>
      <c r="C440" s="15" t="s">
        <v>1297</v>
      </c>
      <c r="D440"/>
      <c r="E440" s="146" t="s">
        <v>1727</v>
      </c>
      <c r="F440" s="203">
        <v>1</v>
      </c>
      <c r="G440" s="87">
        <v>1</v>
      </c>
      <c r="H440" s="87">
        <v>1</v>
      </c>
      <c r="I440" s="87">
        <v>1</v>
      </c>
      <c r="J440" s="87">
        <v>1</v>
      </c>
      <c r="K440" s="87">
        <v>1</v>
      </c>
      <c r="L440" s="88">
        <v>1</v>
      </c>
      <c r="M440" s="89">
        <v>1</v>
      </c>
      <c r="O440" s="70"/>
      <c r="P440" s="70"/>
      <c r="Q440" s="70"/>
      <c r="R440" s="70"/>
      <c r="S440" s="70"/>
      <c r="T440" s="70"/>
      <c r="U440" s="70"/>
    </row>
    <row r="441" spans="1:21" s="68" customFormat="1" hidden="1" outlineLevel="1" x14ac:dyDescent="0.25">
      <c r="A441" s="146" t="s">
        <v>1728</v>
      </c>
      <c r="B441"/>
      <c r="C441" s="15" t="s">
        <v>1297</v>
      </c>
      <c r="D441"/>
      <c r="E441" s="146" t="s">
        <v>1728</v>
      </c>
      <c r="F441" s="203">
        <v>1</v>
      </c>
      <c r="G441" s="87">
        <v>1</v>
      </c>
      <c r="H441" s="87">
        <v>1</v>
      </c>
      <c r="I441" s="87">
        <v>1</v>
      </c>
      <c r="J441" s="87">
        <v>1</v>
      </c>
      <c r="K441" s="87">
        <v>1</v>
      </c>
      <c r="L441" s="88">
        <v>1</v>
      </c>
      <c r="M441" s="89">
        <v>1</v>
      </c>
      <c r="O441" s="70"/>
      <c r="P441" s="70"/>
      <c r="Q441" s="70"/>
      <c r="R441" s="70"/>
      <c r="S441" s="70"/>
      <c r="T441" s="70"/>
      <c r="U441" s="70"/>
    </row>
    <row r="442" spans="1:21" s="68" customFormat="1" hidden="1" outlineLevel="1" x14ac:dyDescent="0.25">
      <c r="A442" s="146" t="s">
        <v>1729</v>
      </c>
      <c r="B442"/>
      <c r="C442" s="15" t="s">
        <v>1297</v>
      </c>
      <c r="D442"/>
      <c r="E442" s="146" t="s">
        <v>1729</v>
      </c>
      <c r="F442" s="203">
        <v>1</v>
      </c>
      <c r="G442" s="87">
        <v>1</v>
      </c>
      <c r="H442" s="87">
        <v>1</v>
      </c>
      <c r="I442" s="87">
        <v>1</v>
      </c>
      <c r="J442" s="87">
        <v>1</v>
      </c>
      <c r="K442" s="87">
        <v>1</v>
      </c>
      <c r="L442" s="88">
        <v>1</v>
      </c>
      <c r="M442" s="89">
        <v>1</v>
      </c>
      <c r="O442" s="70"/>
      <c r="P442" s="70"/>
      <c r="Q442" s="70"/>
      <c r="R442" s="70"/>
      <c r="S442" s="70"/>
      <c r="T442" s="70"/>
      <c r="U442" s="70"/>
    </row>
    <row r="443" spans="1:21" s="68" customFormat="1" hidden="1" outlineLevel="1" x14ac:dyDescent="0.25">
      <c r="A443" s="146" t="s">
        <v>1730</v>
      </c>
      <c r="B443"/>
      <c r="C443" s="15" t="s">
        <v>1297</v>
      </c>
      <c r="D443"/>
      <c r="E443" s="146" t="s">
        <v>1730</v>
      </c>
      <c r="F443" s="203">
        <v>1</v>
      </c>
      <c r="G443" s="87">
        <v>1</v>
      </c>
      <c r="H443" s="87">
        <v>1</v>
      </c>
      <c r="I443" s="87">
        <v>1</v>
      </c>
      <c r="J443" s="87">
        <v>1</v>
      </c>
      <c r="K443" s="87">
        <v>1</v>
      </c>
      <c r="L443" s="88">
        <v>1</v>
      </c>
      <c r="M443" s="89">
        <v>1</v>
      </c>
      <c r="O443" s="70"/>
      <c r="P443" s="70"/>
      <c r="Q443" s="70"/>
      <c r="R443" s="70"/>
      <c r="S443" s="70"/>
      <c r="T443" s="70"/>
      <c r="U443" s="70"/>
    </row>
    <row r="444" spans="1:21" s="68" customFormat="1" hidden="1" outlineLevel="1" x14ac:dyDescent="0.25">
      <c r="A444" s="146" t="s">
        <v>1731</v>
      </c>
      <c r="B444"/>
      <c r="C444" s="15" t="s">
        <v>1297</v>
      </c>
      <c r="D444"/>
      <c r="E444" s="146" t="s">
        <v>1731</v>
      </c>
      <c r="F444" s="203">
        <v>1</v>
      </c>
      <c r="G444" s="87">
        <v>1</v>
      </c>
      <c r="H444" s="87">
        <v>1</v>
      </c>
      <c r="I444" s="87">
        <v>1</v>
      </c>
      <c r="J444" s="87">
        <v>1</v>
      </c>
      <c r="K444" s="87">
        <v>1</v>
      </c>
      <c r="L444" s="88">
        <v>1</v>
      </c>
      <c r="M444" s="89">
        <v>1</v>
      </c>
      <c r="O444" s="70"/>
      <c r="P444" s="70"/>
      <c r="Q444" s="70"/>
      <c r="R444" s="70"/>
      <c r="S444" s="70"/>
      <c r="T444" s="70"/>
      <c r="U444" s="70"/>
    </row>
    <row r="445" spans="1:21" s="68" customFormat="1" hidden="1" outlineLevel="1" x14ac:dyDescent="0.25">
      <c r="A445" s="146" t="s">
        <v>1732</v>
      </c>
      <c r="B445"/>
      <c r="C445" s="15" t="s">
        <v>1297</v>
      </c>
      <c r="D445"/>
      <c r="E445" s="146" t="s">
        <v>1732</v>
      </c>
      <c r="F445" s="203">
        <v>1</v>
      </c>
      <c r="G445" s="87">
        <v>1</v>
      </c>
      <c r="H445" s="87">
        <v>1</v>
      </c>
      <c r="I445" s="87">
        <v>1</v>
      </c>
      <c r="J445" s="87">
        <v>1</v>
      </c>
      <c r="K445" s="87">
        <v>1</v>
      </c>
      <c r="L445" s="88">
        <v>1</v>
      </c>
      <c r="M445" s="89">
        <v>1</v>
      </c>
      <c r="O445" s="70"/>
      <c r="P445" s="70"/>
      <c r="Q445" s="70"/>
      <c r="R445" s="70"/>
      <c r="S445" s="70"/>
      <c r="T445" s="70"/>
      <c r="U445" s="70"/>
    </row>
    <row r="446" spans="1:21" s="68" customFormat="1" hidden="1" outlineLevel="1" x14ac:dyDescent="0.25">
      <c r="A446" s="146" t="s">
        <v>1733</v>
      </c>
      <c r="B446"/>
      <c r="C446" s="15" t="s">
        <v>1297</v>
      </c>
      <c r="D446"/>
      <c r="E446" s="146" t="s">
        <v>1733</v>
      </c>
      <c r="F446" s="203">
        <v>1</v>
      </c>
      <c r="G446" s="87">
        <v>1</v>
      </c>
      <c r="H446" s="87">
        <v>1</v>
      </c>
      <c r="I446" s="87">
        <v>1</v>
      </c>
      <c r="J446" s="87">
        <v>1</v>
      </c>
      <c r="K446" s="87">
        <v>1</v>
      </c>
      <c r="L446" s="88">
        <v>1</v>
      </c>
      <c r="M446" s="89">
        <v>1</v>
      </c>
      <c r="O446" s="70"/>
      <c r="P446" s="70"/>
      <c r="Q446" s="70"/>
      <c r="R446" s="70"/>
      <c r="S446" s="70"/>
      <c r="T446" s="70"/>
      <c r="U446" s="70"/>
    </row>
    <row r="447" spans="1:21" s="68" customFormat="1" hidden="1" outlineLevel="1" x14ac:dyDescent="0.25">
      <c r="A447" s="146" t="s">
        <v>1734</v>
      </c>
      <c r="B447"/>
      <c r="C447" s="15" t="s">
        <v>1297</v>
      </c>
      <c r="D447"/>
      <c r="E447" s="146" t="s">
        <v>1734</v>
      </c>
      <c r="F447" s="203">
        <v>1</v>
      </c>
      <c r="G447" s="87">
        <v>1</v>
      </c>
      <c r="H447" s="87">
        <v>1</v>
      </c>
      <c r="I447" s="87">
        <v>1</v>
      </c>
      <c r="J447" s="87">
        <v>1</v>
      </c>
      <c r="K447" s="87">
        <v>1</v>
      </c>
      <c r="L447" s="88">
        <v>1</v>
      </c>
      <c r="M447" s="89">
        <v>1</v>
      </c>
      <c r="O447" s="70"/>
      <c r="P447" s="70"/>
      <c r="Q447" s="70"/>
      <c r="R447" s="70"/>
      <c r="S447" s="70"/>
      <c r="T447" s="70"/>
      <c r="U447" s="70"/>
    </row>
    <row r="448" spans="1:21" s="68" customFormat="1" hidden="1" outlineLevel="1" x14ac:dyDescent="0.25">
      <c r="A448" s="146" t="s">
        <v>1735</v>
      </c>
      <c r="B448"/>
      <c r="C448" s="15" t="s">
        <v>1297</v>
      </c>
      <c r="D448"/>
      <c r="E448" s="146" t="s">
        <v>1735</v>
      </c>
      <c r="F448" s="203">
        <v>1</v>
      </c>
      <c r="G448" s="87">
        <v>1</v>
      </c>
      <c r="H448" s="87">
        <v>1</v>
      </c>
      <c r="I448" s="87">
        <v>1</v>
      </c>
      <c r="J448" s="87">
        <v>1</v>
      </c>
      <c r="K448" s="87">
        <v>1</v>
      </c>
      <c r="L448" s="88">
        <v>1</v>
      </c>
      <c r="M448" s="89">
        <v>1</v>
      </c>
      <c r="O448" s="70"/>
      <c r="P448" s="70"/>
      <c r="Q448" s="70"/>
      <c r="R448" s="70"/>
      <c r="S448" s="70"/>
      <c r="T448" s="70"/>
      <c r="U448" s="70"/>
    </row>
    <row r="449" spans="1:21" s="68" customFormat="1" hidden="1" outlineLevel="1" x14ac:dyDescent="0.25">
      <c r="A449" s="146" t="s">
        <v>1736</v>
      </c>
      <c r="B449"/>
      <c r="C449" s="15" t="s">
        <v>1297</v>
      </c>
      <c r="D449"/>
      <c r="E449" s="146" t="s">
        <v>1736</v>
      </c>
      <c r="F449" s="203">
        <v>1</v>
      </c>
      <c r="G449" s="87">
        <v>1</v>
      </c>
      <c r="H449" s="87">
        <v>1</v>
      </c>
      <c r="I449" s="87">
        <v>1</v>
      </c>
      <c r="J449" s="87">
        <v>1</v>
      </c>
      <c r="K449" s="87">
        <v>1</v>
      </c>
      <c r="L449" s="88">
        <v>1</v>
      </c>
      <c r="M449" s="89">
        <v>1</v>
      </c>
      <c r="O449" s="70"/>
      <c r="P449" s="70"/>
      <c r="Q449" s="70"/>
      <c r="R449" s="70"/>
      <c r="S449" s="70"/>
      <c r="T449" s="70"/>
      <c r="U449" s="70"/>
    </row>
    <row r="450" spans="1:21" s="68" customFormat="1" hidden="1" outlineLevel="1" x14ac:dyDescent="0.25">
      <c r="A450" s="146" t="s">
        <v>1737</v>
      </c>
      <c r="B450"/>
      <c r="C450" s="15" t="s">
        <v>1297</v>
      </c>
      <c r="D450"/>
      <c r="E450" s="146" t="s">
        <v>1737</v>
      </c>
      <c r="F450" s="203">
        <v>1</v>
      </c>
      <c r="G450" s="87">
        <v>1</v>
      </c>
      <c r="H450" s="87">
        <v>1</v>
      </c>
      <c r="I450" s="87">
        <v>1</v>
      </c>
      <c r="J450" s="87">
        <v>1</v>
      </c>
      <c r="K450" s="87">
        <v>1</v>
      </c>
      <c r="L450" s="88">
        <v>1</v>
      </c>
      <c r="M450" s="89">
        <v>1</v>
      </c>
      <c r="O450" s="70"/>
      <c r="P450" s="70"/>
      <c r="Q450" s="70"/>
      <c r="R450" s="70"/>
      <c r="S450" s="70"/>
      <c r="T450" s="70"/>
      <c r="U450" s="70"/>
    </row>
    <row r="451" spans="1:21" s="68" customFormat="1" hidden="1" outlineLevel="1" x14ac:dyDescent="0.25">
      <c r="A451" s="146" t="s">
        <v>1738</v>
      </c>
      <c r="B451"/>
      <c r="C451" s="15" t="s">
        <v>1297</v>
      </c>
      <c r="D451"/>
      <c r="E451" s="146" t="s">
        <v>1738</v>
      </c>
      <c r="F451" s="203">
        <v>1</v>
      </c>
      <c r="G451" s="87">
        <v>1</v>
      </c>
      <c r="H451" s="87">
        <v>1</v>
      </c>
      <c r="I451" s="87">
        <v>1</v>
      </c>
      <c r="J451" s="87">
        <v>1</v>
      </c>
      <c r="K451" s="87">
        <v>1</v>
      </c>
      <c r="L451" s="88">
        <v>1</v>
      </c>
      <c r="M451" s="89">
        <v>1</v>
      </c>
      <c r="O451" s="70"/>
      <c r="P451" s="70"/>
      <c r="Q451" s="70"/>
      <c r="R451" s="70"/>
      <c r="S451" s="70"/>
      <c r="T451" s="70"/>
      <c r="U451" s="70"/>
    </row>
    <row r="452" spans="1:21" s="68" customFormat="1" hidden="1" outlineLevel="1" x14ac:dyDescent="0.25">
      <c r="A452" s="146" t="s">
        <v>1739</v>
      </c>
      <c r="B452"/>
      <c r="C452" s="15" t="s">
        <v>1297</v>
      </c>
      <c r="D452"/>
      <c r="E452" s="146" t="s">
        <v>1739</v>
      </c>
      <c r="F452" s="203">
        <v>1</v>
      </c>
      <c r="G452" s="87">
        <v>1</v>
      </c>
      <c r="H452" s="87">
        <v>1</v>
      </c>
      <c r="I452" s="87">
        <v>1</v>
      </c>
      <c r="J452" s="87">
        <v>1</v>
      </c>
      <c r="K452" s="87">
        <v>1</v>
      </c>
      <c r="L452" s="88">
        <v>1</v>
      </c>
      <c r="M452" s="89">
        <v>1</v>
      </c>
      <c r="O452" s="70"/>
      <c r="P452" s="70"/>
      <c r="Q452" s="70"/>
      <c r="R452" s="70"/>
      <c r="S452" s="70"/>
      <c r="T452" s="70"/>
      <c r="U452" s="70"/>
    </row>
    <row r="453" spans="1:21" s="68" customFormat="1" hidden="1" outlineLevel="1" x14ac:dyDescent="0.25">
      <c r="A453" s="146" t="s">
        <v>1740</v>
      </c>
      <c r="B453"/>
      <c r="C453" s="15" t="s">
        <v>1297</v>
      </c>
      <c r="D453"/>
      <c r="E453" s="146" t="s">
        <v>1740</v>
      </c>
      <c r="F453" s="203">
        <v>1</v>
      </c>
      <c r="G453" s="87">
        <v>1</v>
      </c>
      <c r="H453" s="87">
        <v>1</v>
      </c>
      <c r="I453" s="87">
        <v>1</v>
      </c>
      <c r="J453" s="87">
        <v>1</v>
      </c>
      <c r="K453" s="87">
        <v>1</v>
      </c>
      <c r="L453" s="88">
        <v>1</v>
      </c>
      <c r="M453" s="89">
        <v>1</v>
      </c>
      <c r="O453" s="70"/>
      <c r="P453" s="70"/>
      <c r="Q453" s="70"/>
      <c r="R453" s="70"/>
      <c r="S453" s="70"/>
      <c r="T453" s="70"/>
      <c r="U453" s="70"/>
    </row>
    <row r="454" spans="1:21" s="68" customFormat="1" hidden="1" outlineLevel="1" x14ac:dyDescent="0.25">
      <c r="A454" s="146" t="s">
        <v>1741</v>
      </c>
      <c r="B454"/>
      <c r="C454" s="15" t="s">
        <v>1297</v>
      </c>
      <c r="D454"/>
      <c r="E454" s="146" t="s">
        <v>1741</v>
      </c>
      <c r="F454" s="203">
        <v>1</v>
      </c>
      <c r="G454" s="87">
        <v>1</v>
      </c>
      <c r="H454" s="87">
        <v>1</v>
      </c>
      <c r="I454" s="87">
        <v>1</v>
      </c>
      <c r="J454" s="87">
        <v>1</v>
      </c>
      <c r="K454" s="87">
        <v>1</v>
      </c>
      <c r="L454" s="88">
        <v>1</v>
      </c>
      <c r="M454" s="89">
        <v>1</v>
      </c>
      <c r="O454" s="70"/>
      <c r="P454" s="70"/>
      <c r="Q454" s="70"/>
      <c r="R454" s="70"/>
      <c r="S454" s="70"/>
      <c r="T454" s="70"/>
      <c r="U454" s="70"/>
    </row>
    <row r="455" spans="1:21" s="68" customFormat="1" hidden="1" outlineLevel="1" x14ac:dyDescent="0.25">
      <c r="A455" s="146" t="s">
        <v>1742</v>
      </c>
      <c r="B455"/>
      <c r="C455" s="15" t="s">
        <v>1297</v>
      </c>
      <c r="D455"/>
      <c r="E455" s="146" t="s">
        <v>1742</v>
      </c>
      <c r="F455" s="203">
        <v>1</v>
      </c>
      <c r="G455" s="87">
        <v>1</v>
      </c>
      <c r="H455" s="87">
        <v>1</v>
      </c>
      <c r="I455" s="87">
        <v>1</v>
      </c>
      <c r="J455" s="87">
        <v>1</v>
      </c>
      <c r="K455" s="87">
        <v>1</v>
      </c>
      <c r="L455" s="88">
        <v>1</v>
      </c>
      <c r="M455" s="89">
        <v>1</v>
      </c>
      <c r="O455" s="70"/>
      <c r="P455" s="70"/>
      <c r="Q455" s="70"/>
      <c r="R455" s="70"/>
      <c r="S455" s="70"/>
      <c r="T455" s="70"/>
      <c r="U455" s="70"/>
    </row>
    <row r="456" spans="1:21" s="68" customFormat="1" hidden="1" outlineLevel="1" x14ac:dyDescent="0.25">
      <c r="A456" s="146" t="s">
        <v>1743</v>
      </c>
      <c r="B456"/>
      <c r="C456" s="15" t="s">
        <v>1297</v>
      </c>
      <c r="D456"/>
      <c r="E456" s="146" t="s">
        <v>1743</v>
      </c>
      <c r="F456" s="203">
        <v>1</v>
      </c>
      <c r="G456" s="87">
        <v>1</v>
      </c>
      <c r="H456" s="87">
        <v>1</v>
      </c>
      <c r="I456" s="87">
        <v>1</v>
      </c>
      <c r="J456" s="87">
        <v>1</v>
      </c>
      <c r="K456" s="87">
        <v>1</v>
      </c>
      <c r="L456" s="88">
        <v>1</v>
      </c>
      <c r="M456" s="89">
        <v>1</v>
      </c>
      <c r="O456" s="70"/>
      <c r="P456" s="70"/>
      <c r="Q456" s="70"/>
      <c r="R456" s="70"/>
      <c r="S456" s="70"/>
      <c r="T456" s="70"/>
      <c r="U456" s="70"/>
    </row>
    <row r="457" spans="1:21" s="68" customFormat="1" hidden="1" outlineLevel="1" x14ac:dyDescent="0.25">
      <c r="A457" s="146" t="s">
        <v>1744</v>
      </c>
      <c r="B457"/>
      <c r="C457" s="15" t="s">
        <v>1297</v>
      </c>
      <c r="D457"/>
      <c r="E457" s="146" t="s">
        <v>1744</v>
      </c>
      <c r="F457" s="203">
        <v>1</v>
      </c>
      <c r="G457" s="87">
        <v>1</v>
      </c>
      <c r="H457" s="87">
        <v>1</v>
      </c>
      <c r="I457" s="87">
        <v>1</v>
      </c>
      <c r="J457" s="87">
        <v>1</v>
      </c>
      <c r="K457" s="87">
        <v>1</v>
      </c>
      <c r="L457" s="88">
        <v>1</v>
      </c>
      <c r="M457" s="89">
        <v>1</v>
      </c>
      <c r="O457" s="70"/>
      <c r="P457" s="70"/>
      <c r="Q457" s="70"/>
      <c r="R457" s="70"/>
      <c r="S457" s="70"/>
      <c r="T457" s="70"/>
      <c r="U457" s="70"/>
    </row>
    <row r="458" spans="1:21" s="68" customFormat="1" hidden="1" outlineLevel="1" x14ac:dyDescent="0.25">
      <c r="A458" s="146" t="s">
        <v>1745</v>
      </c>
      <c r="B458"/>
      <c r="C458" s="15" t="s">
        <v>1297</v>
      </c>
      <c r="D458"/>
      <c r="E458" s="146" t="s">
        <v>1745</v>
      </c>
      <c r="F458" s="203">
        <v>1</v>
      </c>
      <c r="G458" s="87">
        <v>1</v>
      </c>
      <c r="H458" s="87">
        <v>1</v>
      </c>
      <c r="I458" s="87">
        <v>1</v>
      </c>
      <c r="J458" s="87">
        <v>1</v>
      </c>
      <c r="K458" s="87">
        <v>1</v>
      </c>
      <c r="L458" s="88">
        <v>1</v>
      </c>
      <c r="M458" s="89">
        <v>1</v>
      </c>
      <c r="O458" s="70"/>
      <c r="P458" s="70"/>
      <c r="Q458" s="70"/>
      <c r="R458" s="70"/>
      <c r="S458" s="70"/>
      <c r="T458" s="70"/>
      <c r="U458" s="70"/>
    </row>
    <row r="459" spans="1:21" s="68" customFormat="1" hidden="1" outlineLevel="1" x14ac:dyDescent="0.25">
      <c r="A459" s="146" t="s">
        <v>1746</v>
      </c>
      <c r="B459"/>
      <c r="C459" s="15" t="s">
        <v>1297</v>
      </c>
      <c r="D459"/>
      <c r="E459" s="146" t="s">
        <v>1746</v>
      </c>
      <c r="F459" s="203">
        <v>1</v>
      </c>
      <c r="G459" s="87">
        <v>1</v>
      </c>
      <c r="H459" s="87">
        <v>1</v>
      </c>
      <c r="I459" s="87">
        <v>1</v>
      </c>
      <c r="J459" s="87">
        <v>1</v>
      </c>
      <c r="K459" s="87">
        <v>1</v>
      </c>
      <c r="L459" s="88">
        <v>1</v>
      </c>
      <c r="M459" s="89">
        <v>1</v>
      </c>
      <c r="O459" s="70"/>
      <c r="P459" s="70"/>
      <c r="Q459" s="70"/>
      <c r="R459" s="70"/>
      <c r="S459" s="70"/>
      <c r="T459" s="70"/>
      <c r="U459" s="70"/>
    </row>
    <row r="460" spans="1:21" s="68" customFormat="1" hidden="1" outlineLevel="1" x14ac:dyDescent="0.25">
      <c r="A460" s="146" t="s">
        <v>1747</v>
      </c>
      <c r="B460"/>
      <c r="C460" s="15" t="s">
        <v>1297</v>
      </c>
      <c r="D460"/>
      <c r="E460" s="146" t="s">
        <v>1747</v>
      </c>
      <c r="F460" s="203">
        <v>1</v>
      </c>
      <c r="G460" s="87">
        <v>1</v>
      </c>
      <c r="H460" s="87">
        <v>1</v>
      </c>
      <c r="I460" s="87">
        <v>1</v>
      </c>
      <c r="J460" s="87">
        <v>1</v>
      </c>
      <c r="K460" s="87">
        <v>1</v>
      </c>
      <c r="L460" s="88">
        <v>1</v>
      </c>
      <c r="M460" s="89">
        <v>1</v>
      </c>
      <c r="O460" s="70"/>
      <c r="P460" s="70"/>
      <c r="Q460" s="70"/>
      <c r="R460" s="70"/>
      <c r="S460" s="70"/>
      <c r="T460" s="70"/>
      <c r="U460" s="70"/>
    </row>
    <row r="461" spans="1:21" s="68" customFormat="1" hidden="1" outlineLevel="1" x14ac:dyDescent="0.25">
      <c r="A461" s="146" t="s">
        <v>1748</v>
      </c>
      <c r="B461"/>
      <c r="C461" s="15" t="s">
        <v>1297</v>
      </c>
      <c r="D461"/>
      <c r="E461" s="146" t="s">
        <v>1748</v>
      </c>
      <c r="F461" s="203">
        <v>1</v>
      </c>
      <c r="G461" s="87">
        <v>1</v>
      </c>
      <c r="H461" s="87">
        <v>1</v>
      </c>
      <c r="I461" s="87">
        <v>1</v>
      </c>
      <c r="J461" s="87">
        <v>1</v>
      </c>
      <c r="K461" s="87">
        <v>1</v>
      </c>
      <c r="L461" s="88">
        <v>1</v>
      </c>
      <c r="M461" s="89">
        <v>1</v>
      </c>
      <c r="O461" s="70"/>
      <c r="P461" s="70"/>
      <c r="Q461" s="70"/>
      <c r="R461" s="70"/>
      <c r="S461" s="70"/>
      <c r="T461" s="70"/>
      <c r="U461" s="70"/>
    </row>
    <row r="462" spans="1:21" s="68" customFormat="1" hidden="1" outlineLevel="1" x14ac:dyDescent="0.25">
      <c r="A462" s="146" t="s">
        <v>1749</v>
      </c>
      <c r="B462"/>
      <c r="C462" s="15" t="s">
        <v>1297</v>
      </c>
      <c r="D462"/>
      <c r="E462" s="146" t="s">
        <v>1749</v>
      </c>
      <c r="F462" s="203">
        <v>1</v>
      </c>
      <c r="G462" s="87">
        <v>1</v>
      </c>
      <c r="H462" s="87">
        <v>1</v>
      </c>
      <c r="I462" s="87">
        <v>1</v>
      </c>
      <c r="J462" s="87">
        <v>1</v>
      </c>
      <c r="K462" s="87">
        <v>1</v>
      </c>
      <c r="L462" s="88">
        <v>1</v>
      </c>
      <c r="M462" s="89">
        <v>1</v>
      </c>
      <c r="O462" s="70"/>
      <c r="P462" s="70"/>
      <c r="Q462" s="70"/>
      <c r="R462" s="70"/>
      <c r="S462" s="70"/>
      <c r="T462" s="70"/>
      <c r="U462" s="70"/>
    </row>
    <row r="463" spans="1:21" s="68" customFormat="1" hidden="1" outlineLevel="1" x14ac:dyDescent="0.25">
      <c r="A463" s="146" t="s">
        <v>1750</v>
      </c>
      <c r="B463"/>
      <c r="C463" s="15" t="s">
        <v>1297</v>
      </c>
      <c r="D463"/>
      <c r="E463" s="146" t="s">
        <v>1750</v>
      </c>
      <c r="F463" s="203">
        <v>1</v>
      </c>
      <c r="G463" s="87">
        <v>1</v>
      </c>
      <c r="H463" s="87">
        <v>1</v>
      </c>
      <c r="I463" s="87">
        <v>1</v>
      </c>
      <c r="J463" s="87">
        <v>1</v>
      </c>
      <c r="K463" s="87">
        <v>1</v>
      </c>
      <c r="L463" s="88">
        <v>1</v>
      </c>
      <c r="M463" s="89">
        <v>1</v>
      </c>
      <c r="O463" s="70"/>
      <c r="P463" s="70"/>
      <c r="Q463" s="70"/>
      <c r="R463" s="70"/>
      <c r="S463" s="70"/>
      <c r="T463" s="70"/>
      <c r="U463" s="70"/>
    </row>
    <row r="464" spans="1:21" s="68" customFormat="1" hidden="1" outlineLevel="1" x14ac:dyDescent="0.25">
      <c r="A464" s="146" t="s">
        <v>1751</v>
      </c>
      <c r="B464"/>
      <c r="C464" s="15" t="s">
        <v>1297</v>
      </c>
      <c r="D464"/>
      <c r="E464" s="146" t="s">
        <v>1751</v>
      </c>
      <c r="F464" s="203">
        <v>1</v>
      </c>
      <c r="G464" s="87">
        <v>1</v>
      </c>
      <c r="H464" s="87">
        <v>1</v>
      </c>
      <c r="I464" s="87">
        <v>1</v>
      </c>
      <c r="J464" s="87">
        <v>1</v>
      </c>
      <c r="K464" s="87">
        <v>1</v>
      </c>
      <c r="L464" s="88">
        <v>1</v>
      </c>
      <c r="M464" s="89">
        <v>1</v>
      </c>
      <c r="O464" s="70"/>
      <c r="P464" s="70"/>
      <c r="Q464" s="70"/>
      <c r="R464" s="70"/>
      <c r="S464" s="70"/>
      <c r="T464" s="70"/>
      <c r="U464" s="70"/>
    </row>
    <row r="465" spans="1:21" s="68" customFormat="1" hidden="1" outlineLevel="1" x14ac:dyDescent="0.25">
      <c r="A465" s="146" t="s">
        <v>1752</v>
      </c>
      <c r="B465"/>
      <c r="C465" s="15" t="s">
        <v>1297</v>
      </c>
      <c r="D465"/>
      <c r="E465" s="146" t="s">
        <v>1752</v>
      </c>
      <c r="F465" s="203">
        <v>1</v>
      </c>
      <c r="G465" s="87">
        <v>1</v>
      </c>
      <c r="H465" s="87">
        <v>1</v>
      </c>
      <c r="I465" s="87">
        <v>1</v>
      </c>
      <c r="J465" s="87">
        <v>1</v>
      </c>
      <c r="K465" s="87">
        <v>1</v>
      </c>
      <c r="L465" s="88">
        <v>1</v>
      </c>
      <c r="M465" s="89">
        <v>1</v>
      </c>
      <c r="O465" s="70"/>
      <c r="P465" s="70"/>
      <c r="Q465" s="70"/>
      <c r="R465" s="70"/>
      <c r="S465" s="70"/>
      <c r="T465" s="70"/>
      <c r="U465" s="70"/>
    </row>
    <row r="466" spans="1:21" s="68" customFormat="1" hidden="1" outlineLevel="1" x14ac:dyDescent="0.25">
      <c r="A466" s="146" t="s">
        <v>1753</v>
      </c>
      <c r="B466"/>
      <c r="C466" s="15" t="s">
        <v>1297</v>
      </c>
      <c r="D466"/>
      <c r="E466" s="146" t="s">
        <v>1753</v>
      </c>
      <c r="F466" s="203">
        <v>1</v>
      </c>
      <c r="G466" s="87">
        <v>1</v>
      </c>
      <c r="H466" s="87">
        <v>1</v>
      </c>
      <c r="I466" s="87">
        <v>1</v>
      </c>
      <c r="J466" s="87">
        <v>1</v>
      </c>
      <c r="K466" s="87">
        <v>1</v>
      </c>
      <c r="L466" s="88">
        <v>1</v>
      </c>
      <c r="M466" s="89">
        <v>1</v>
      </c>
      <c r="O466" s="70"/>
      <c r="P466" s="70"/>
      <c r="Q466" s="70"/>
      <c r="R466" s="70"/>
      <c r="S466" s="70"/>
      <c r="T466" s="70"/>
      <c r="U466" s="70"/>
    </row>
    <row r="467" spans="1:21" s="68" customFormat="1" hidden="1" outlineLevel="1" x14ac:dyDescent="0.25">
      <c r="A467" s="146" t="s">
        <v>1754</v>
      </c>
      <c r="B467"/>
      <c r="C467" s="15" t="s">
        <v>1297</v>
      </c>
      <c r="D467"/>
      <c r="E467" s="146" t="s">
        <v>1754</v>
      </c>
      <c r="F467" s="203">
        <v>1</v>
      </c>
      <c r="G467" s="87">
        <v>1</v>
      </c>
      <c r="H467" s="87">
        <v>1</v>
      </c>
      <c r="I467" s="87">
        <v>1</v>
      </c>
      <c r="J467" s="87">
        <v>1</v>
      </c>
      <c r="K467" s="87">
        <v>1</v>
      </c>
      <c r="L467" s="88">
        <v>1</v>
      </c>
      <c r="M467" s="89">
        <v>1</v>
      </c>
      <c r="O467" s="70"/>
      <c r="P467" s="70"/>
      <c r="Q467" s="70"/>
      <c r="R467" s="70"/>
      <c r="S467" s="70"/>
      <c r="T467" s="70"/>
      <c r="U467" s="70"/>
    </row>
    <row r="468" spans="1:21" s="68" customFormat="1" hidden="1" outlineLevel="1" x14ac:dyDescent="0.25">
      <c r="A468" s="146" t="s">
        <v>1755</v>
      </c>
      <c r="B468"/>
      <c r="C468" s="15" t="s">
        <v>1297</v>
      </c>
      <c r="D468"/>
      <c r="E468" s="146" t="s">
        <v>1755</v>
      </c>
      <c r="F468" s="203">
        <v>1</v>
      </c>
      <c r="G468" s="87">
        <v>1</v>
      </c>
      <c r="H468" s="87">
        <v>1</v>
      </c>
      <c r="I468" s="87">
        <v>1</v>
      </c>
      <c r="J468" s="87">
        <v>1</v>
      </c>
      <c r="K468" s="87">
        <v>1</v>
      </c>
      <c r="L468" s="88">
        <v>1</v>
      </c>
      <c r="M468" s="89">
        <v>1</v>
      </c>
      <c r="O468" s="70"/>
      <c r="P468" s="70"/>
      <c r="Q468" s="70"/>
      <c r="R468" s="70"/>
      <c r="S468" s="70"/>
      <c r="T468" s="70"/>
      <c r="U468" s="70"/>
    </row>
    <row r="469" spans="1:21" s="68" customFormat="1" hidden="1" outlineLevel="1" x14ac:dyDescent="0.25">
      <c r="A469" s="146" t="s">
        <v>1756</v>
      </c>
      <c r="B469"/>
      <c r="C469" s="15" t="s">
        <v>1297</v>
      </c>
      <c r="D469"/>
      <c r="E469" s="146" t="s">
        <v>1756</v>
      </c>
      <c r="F469" s="203">
        <v>1</v>
      </c>
      <c r="G469" s="87">
        <v>1</v>
      </c>
      <c r="H469" s="87">
        <v>1</v>
      </c>
      <c r="I469" s="87">
        <v>1</v>
      </c>
      <c r="J469" s="87">
        <v>1</v>
      </c>
      <c r="K469" s="87">
        <v>1</v>
      </c>
      <c r="L469" s="88">
        <v>1</v>
      </c>
      <c r="M469" s="89">
        <v>1</v>
      </c>
      <c r="O469" s="70"/>
      <c r="P469" s="70"/>
      <c r="Q469" s="70"/>
      <c r="R469" s="70"/>
      <c r="S469" s="70"/>
      <c r="T469" s="70"/>
      <c r="U469" s="70"/>
    </row>
    <row r="470" spans="1:21" s="68" customFormat="1" hidden="1" outlineLevel="1" x14ac:dyDescent="0.25">
      <c r="A470" s="146" t="s">
        <v>1757</v>
      </c>
      <c r="B470"/>
      <c r="C470" s="15" t="s">
        <v>1297</v>
      </c>
      <c r="D470"/>
      <c r="E470" s="146" t="s">
        <v>1757</v>
      </c>
      <c r="F470" s="203">
        <v>1</v>
      </c>
      <c r="G470" s="87">
        <v>1</v>
      </c>
      <c r="H470" s="87">
        <v>1</v>
      </c>
      <c r="I470" s="87">
        <v>1</v>
      </c>
      <c r="J470" s="87">
        <v>1</v>
      </c>
      <c r="K470" s="87">
        <v>1</v>
      </c>
      <c r="L470" s="88">
        <v>1</v>
      </c>
      <c r="M470" s="89">
        <v>1</v>
      </c>
      <c r="O470" s="70"/>
      <c r="P470" s="70"/>
      <c r="Q470" s="70"/>
      <c r="R470" s="70"/>
      <c r="S470" s="70"/>
      <c r="T470" s="70"/>
      <c r="U470" s="70"/>
    </row>
    <row r="471" spans="1:21" s="68" customFormat="1" hidden="1" outlineLevel="1" x14ac:dyDescent="0.25">
      <c r="A471" s="146" t="s">
        <v>1758</v>
      </c>
      <c r="B471"/>
      <c r="C471" s="15" t="s">
        <v>1297</v>
      </c>
      <c r="D471"/>
      <c r="E471" s="146" t="s">
        <v>1758</v>
      </c>
      <c r="F471" s="203">
        <v>1</v>
      </c>
      <c r="G471" s="87">
        <v>1</v>
      </c>
      <c r="H471" s="87">
        <v>1</v>
      </c>
      <c r="I471" s="87">
        <v>1</v>
      </c>
      <c r="J471" s="87">
        <v>1</v>
      </c>
      <c r="K471" s="87">
        <v>1</v>
      </c>
      <c r="L471" s="88">
        <v>1</v>
      </c>
      <c r="M471" s="89">
        <v>1</v>
      </c>
      <c r="O471" s="70"/>
      <c r="P471" s="70"/>
      <c r="Q471" s="70"/>
      <c r="R471" s="70"/>
      <c r="S471" s="70"/>
      <c r="T471" s="70"/>
      <c r="U471" s="70"/>
    </row>
    <row r="472" spans="1:21" s="68" customFormat="1" hidden="1" outlineLevel="1" x14ac:dyDescent="0.25">
      <c r="A472" s="146" t="s">
        <v>1759</v>
      </c>
      <c r="B472"/>
      <c r="C472" s="15" t="s">
        <v>1297</v>
      </c>
      <c r="D472"/>
      <c r="E472" s="146" t="s">
        <v>1759</v>
      </c>
      <c r="F472" s="203">
        <v>1</v>
      </c>
      <c r="G472" s="87">
        <v>1</v>
      </c>
      <c r="H472" s="87">
        <v>1</v>
      </c>
      <c r="I472" s="87">
        <v>1</v>
      </c>
      <c r="J472" s="87">
        <v>1</v>
      </c>
      <c r="K472" s="87">
        <v>1</v>
      </c>
      <c r="L472" s="88">
        <v>1</v>
      </c>
      <c r="M472" s="89">
        <v>1</v>
      </c>
      <c r="O472" s="70"/>
      <c r="P472" s="70"/>
      <c r="Q472" s="70"/>
      <c r="R472" s="70"/>
      <c r="S472" s="70"/>
      <c r="T472" s="70"/>
      <c r="U472" s="70"/>
    </row>
    <row r="473" spans="1:21" s="68" customFormat="1" hidden="1" outlineLevel="1" x14ac:dyDescent="0.25">
      <c r="A473" s="146" t="s">
        <v>1760</v>
      </c>
      <c r="B473"/>
      <c r="C473" s="15" t="s">
        <v>1297</v>
      </c>
      <c r="D473"/>
      <c r="E473" s="146" t="s">
        <v>1760</v>
      </c>
      <c r="F473" s="203">
        <v>1</v>
      </c>
      <c r="G473" s="87">
        <v>1</v>
      </c>
      <c r="H473" s="87">
        <v>1</v>
      </c>
      <c r="I473" s="87">
        <v>1</v>
      </c>
      <c r="J473" s="87">
        <v>1</v>
      </c>
      <c r="K473" s="87">
        <v>1</v>
      </c>
      <c r="L473" s="88">
        <v>1</v>
      </c>
      <c r="M473" s="89">
        <v>1</v>
      </c>
      <c r="O473" s="70"/>
      <c r="P473" s="70"/>
      <c r="Q473" s="70"/>
      <c r="R473" s="70"/>
      <c r="S473" s="70"/>
      <c r="T473" s="70"/>
      <c r="U473" s="70"/>
    </row>
    <row r="474" spans="1:21" s="68" customFormat="1" hidden="1" outlineLevel="1" x14ac:dyDescent="0.25">
      <c r="A474" s="146" t="s">
        <v>1761</v>
      </c>
      <c r="B474"/>
      <c r="C474" s="15" t="s">
        <v>1297</v>
      </c>
      <c r="D474"/>
      <c r="E474" s="146" t="s">
        <v>1761</v>
      </c>
      <c r="F474" s="203">
        <v>1</v>
      </c>
      <c r="G474" s="87">
        <v>1</v>
      </c>
      <c r="H474" s="87">
        <v>1</v>
      </c>
      <c r="I474" s="87">
        <v>1</v>
      </c>
      <c r="J474" s="87">
        <v>1</v>
      </c>
      <c r="K474" s="87">
        <v>1</v>
      </c>
      <c r="L474" s="88">
        <v>1</v>
      </c>
      <c r="M474" s="89">
        <v>1</v>
      </c>
      <c r="O474" s="70"/>
      <c r="P474" s="70"/>
      <c r="Q474" s="70"/>
      <c r="R474" s="70"/>
      <c r="S474" s="70"/>
      <c r="T474" s="70"/>
      <c r="U474" s="70"/>
    </row>
    <row r="475" spans="1:21" hidden="1" outlineLevel="1" x14ac:dyDescent="0.25">
      <c r="A475" s="71" t="s">
        <v>1762</v>
      </c>
      <c r="B475" s="72"/>
      <c r="C475" s="15" t="s">
        <v>1297</v>
      </c>
      <c r="D475" s="73"/>
      <c r="E475" s="74"/>
      <c r="F475" s="87">
        <v>0.75</v>
      </c>
      <c r="G475" s="87">
        <v>1</v>
      </c>
      <c r="H475" s="87">
        <v>1</v>
      </c>
      <c r="I475" s="87">
        <v>1</v>
      </c>
      <c r="J475" s="87">
        <v>1</v>
      </c>
      <c r="K475" s="87">
        <v>1</v>
      </c>
      <c r="L475" s="88">
        <v>1</v>
      </c>
      <c r="M475" s="89">
        <v>1</v>
      </c>
      <c r="N475" s="90"/>
    </row>
    <row r="476" spans="1:21" hidden="1" outlineLevel="1" x14ac:dyDescent="0.25">
      <c r="A476" s="71" t="s">
        <v>1763</v>
      </c>
      <c r="B476" s="72"/>
      <c r="C476" s="15" t="s">
        <v>1297</v>
      </c>
      <c r="D476" s="73"/>
      <c r="E476" s="74"/>
      <c r="F476" s="87">
        <v>0.65</v>
      </c>
      <c r="G476" s="87">
        <v>1</v>
      </c>
      <c r="H476" s="87">
        <v>1</v>
      </c>
      <c r="I476" s="87">
        <v>1</v>
      </c>
      <c r="J476" s="87">
        <v>1</v>
      </c>
      <c r="K476" s="87">
        <v>1</v>
      </c>
      <c r="L476" s="88">
        <v>1</v>
      </c>
      <c r="M476" s="89">
        <v>1</v>
      </c>
      <c r="N476" s="90"/>
    </row>
    <row r="477" spans="1:21" hidden="1" outlineLevel="1" x14ac:dyDescent="0.25">
      <c r="A477" s="71" t="s">
        <v>1764</v>
      </c>
      <c r="B477" s="72"/>
      <c r="C477" s="15" t="s">
        <v>1297</v>
      </c>
      <c r="D477" s="73"/>
      <c r="E477" s="74"/>
      <c r="F477" s="87">
        <v>0.75</v>
      </c>
      <c r="G477" s="87">
        <v>1</v>
      </c>
      <c r="H477" s="87">
        <v>1</v>
      </c>
      <c r="I477" s="87">
        <v>1</v>
      </c>
      <c r="J477" s="87">
        <v>1</v>
      </c>
      <c r="K477" s="87">
        <v>1</v>
      </c>
      <c r="L477" s="88">
        <v>1</v>
      </c>
      <c r="M477" s="89">
        <v>1</v>
      </c>
      <c r="N477" s="90"/>
    </row>
    <row r="478" spans="1:21" hidden="1" outlineLevel="1" x14ac:dyDescent="0.25">
      <c r="A478" s="71" t="s">
        <v>1765</v>
      </c>
      <c r="B478" s="72"/>
      <c r="C478" s="15" t="s">
        <v>1297</v>
      </c>
      <c r="D478" s="73"/>
      <c r="E478" s="74"/>
      <c r="F478" s="87">
        <v>0.65</v>
      </c>
      <c r="G478" s="87">
        <v>1</v>
      </c>
      <c r="H478" s="87">
        <v>1</v>
      </c>
      <c r="I478" s="87">
        <v>1</v>
      </c>
      <c r="J478" s="87">
        <v>1</v>
      </c>
      <c r="K478" s="87">
        <v>1</v>
      </c>
      <c r="L478" s="88">
        <v>1</v>
      </c>
      <c r="M478" s="89">
        <v>1</v>
      </c>
      <c r="N478" s="90"/>
    </row>
    <row r="1048467" spans="14:14" x14ac:dyDescent="0.25">
      <c r="N1048467" s="96"/>
    </row>
  </sheetData>
  <autoFilter ref="A1:O478">
    <filterColumn colId="0">
      <filters>
        <filter val="New_loans_C_deposit_foreign_cur"/>
        <filter val="New_loans_C_deposit_foreign_rub"/>
        <filter val="New_loans_C_deposit_gov_cur"/>
        <filter val="New_loans_C_deposit_gov_rub"/>
        <filter val="New_loans_C_deposit_resid_cur"/>
        <filter val="New_loans_C_deposit_resid_rub"/>
        <filter val="New_loans_C_loan_large_cur"/>
        <filter val="New_loans_C_loan_large_rub"/>
        <filter val="New_loans_C_loan_legacy_cur"/>
        <filter val="New_loans_C_loan_legacy_rub"/>
        <filter val="New_loans_C_loan_low_cur"/>
        <filter val="New_loans_C_loan_low_rub"/>
        <filter val="New_loans_C_loan_micro_cur"/>
        <filter val="New_loans_C_loan_micro_rub"/>
        <filter val="New_loans_C_loan_mid_cur"/>
        <filter val="New_loans_C_loan_mid_rub"/>
        <filter val="New_loans_C_loan_res_cur"/>
        <filter val="New_loans_C_loan_res_rub"/>
        <filter val="New_loans_C_loan_sl_construct_cur"/>
        <filter val="New_loans_C_loan_sl_construct_rub"/>
        <filter val="New_loans_C_loan_sl_other_cur"/>
        <filter val="New_loans_C_loan_sl_other_rub"/>
        <filter val="New_loans_Ind_deposit_cur"/>
        <filter val="New_loans_Ind_deposit_rub"/>
        <filter val="New_loans_ind_loan_auto_cur"/>
        <filter val="New_loans_ind_loan_auto_rub"/>
        <filter val="New_loans_ind_loan_card_cur"/>
        <filter val="New_loans_ind_loan_card_rub"/>
        <filter val="New_loans_ind_loan_consume_cur"/>
        <filter val="New_loans_ind_loan_consume_rub"/>
        <filter val="New_loans_ind_loan_mort_cur"/>
        <filter val="New_loans_ind_loan_mort_rub"/>
      </filters>
    </filterColumn>
  </autoFilter>
  <dataValidations count="1">
    <dataValidation type="list" allowBlank="1" showInputMessage="1" showErrorMessage="1" sqref="B45:B63 B68:B76 B399:B407 B2:B23 B30:B38 B79:B259 B332:B396">
      <formula1>"gr,lev,vol,int,pp,log"</formula1>
    </dataValidation>
  </dataValidations>
  <pageMargins left="0.25" right="0.25" top="0.75" bottom="0.75" header="0.3" footer="0.3"/>
  <pageSetup paperSize="9" scale="95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>
    <tabColor rgb="FFFFC000"/>
  </sheetPr>
  <dimension ref="A1:X868"/>
  <sheetViews>
    <sheetView zoomScaleNormal="100" workbookViewId="0">
      <selection activeCell="D2" sqref="D2"/>
    </sheetView>
  </sheetViews>
  <sheetFormatPr defaultColWidth="9.140625" defaultRowHeight="15" x14ac:dyDescent="0.25"/>
  <cols>
    <col min="1" max="1" width="24.7109375" style="114" customWidth="1"/>
    <col min="2" max="2" width="10.85546875" style="114" customWidth="1"/>
    <col min="3" max="3" width="39" style="114" customWidth="1"/>
    <col min="4" max="4" width="12.5703125" style="145" customWidth="1"/>
    <col min="5" max="5" width="23.42578125" style="70" customWidth="1"/>
    <col min="6" max="6" width="27" style="70" customWidth="1"/>
    <col min="7" max="7" width="10.5703125" style="70" bestFit="1" customWidth="1"/>
    <col min="8" max="8" width="26.85546875" style="70" customWidth="1"/>
    <col min="9" max="16384" width="9.140625" style="70"/>
  </cols>
  <sheetData>
    <row r="1" spans="1:24" x14ac:dyDescent="0.25">
      <c r="A1" s="147" t="s">
        <v>2847</v>
      </c>
      <c r="B1" s="147" t="s">
        <v>2851</v>
      </c>
      <c r="C1" s="147" t="s">
        <v>2846</v>
      </c>
      <c r="D1" s="148" t="s">
        <v>2862</v>
      </c>
      <c r="E1"/>
      <c r="F1"/>
      <c r="G1"/>
      <c r="H1"/>
      <c r="I1"/>
      <c r="J1"/>
      <c r="K1"/>
      <c r="L1"/>
      <c r="M1"/>
      <c r="N1"/>
      <c r="O1"/>
    </row>
    <row r="2" spans="1:24" x14ac:dyDescent="0.25">
      <c r="A2" s="149" t="s">
        <v>1766</v>
      </c>
      <c r="B2" s="149" t="s">
        <v>1767</v>
      </c>
      <c r="C2" s="149" t="s">
        <v>1768</v>
      </c>
      <c r="D2" s="150" t="s">
        <v>1769</v>
      </c>
      <c r="E2" s="145"/>
      <c r="F2" s="145"/>
      <c r="P2"/>
      <c r="Q2"/>
      <c r="R2"/>
      <c r="S2"/>
      <c r="T2"/>
      <c r="U2"/>
      <c r="V2"/>
      <c r="W2"/>
      <c r="X2"/>
    </row>
    <row r="3" spans="1:24" x14ac:dyDescent="0.25">
      <c r="A3" s="149" t="s">
        <v>12</v>
      </c>
      <c r="B3" s="149" t="s">
        <v>1770</v>
      </c>
      <c r="C3" s="149" t="s">
        <v>11</v>
      </c>
      <c r="D3" s="150">
        <v>48946737</v>
      </c>
      <c r="E3" s="145"/>
      <c r="F3" s="145"/>
      <c r="P3"/>
      <c r="Q3"/>
      <c r="R3"/>
      <c r="S3"/>
      <c r="T3"/>
      <c r="U3"/>
      <c r="V3"/>
      <c r="W3"/>
      <c r="X3"/>
    </row>
    <row r="4" spans="1:24" x14ac:dyDescent="0.25">
      <c r="A4" s="151" t="s">
        <v>387</v>
      </c>
      <c r="B4" s="149" t="s">
        <v>1770</v>
      </c>
      <c r="C4" s="149" t="s">
        <v>14</v>
      </c>
      <c r="D4" s="150">
        <v>36964728</v>
      </c>
      <c r="E4" s="145"/>
      <c r="F4" s="145"/>
      <c r="P4"/>
      <c r="Q4"/>
      <c r="R4"/>
      <c r="S4"/>
      <c r="T4"/>
      <c r="U4"/>
      <c r="V4"/>
      <c r="W4"/>
      <c r="X4"/>
    </row>
    <row r="5" spans="1:24" x14ac:dyDescent="0.25">
      <c r="A5" s="151" t="s">
        <v>391</v>
      </c>
      <c r="B5" s="149" t="s">
        <v>1770</v>
      </c>
      <c r="C5" s="149" t="s">
        <v>20</v>
      </c>
      <c r="D5" s="150">
        <v>11982009</v>
      </c>
      <c r="E5" s="145"/>
      <c r="F5" s="145"/>
      <c r="P5"/>
      <c r="Q5"/>
      <c r="R5"/>
      <c r="S5"/>
      <c r="T5"/>
      <c r="U5"/>
      <c r="V5"/>
      <c r="W5"/>
      <c r="X5"/>
    </row>
    <row r="6" spans="1:24" x14ac:dyDescent="0.25">
      <c r="A6" s="149" t="s">
        <v>32</v>
      </c>
      <c r="B6" s="149" t="s">
        <v>1770</v>
      </c>
      <c r="C6" s="149" t="s">
        <v>31</v>
      </c>
      <c r="D6" s="150">
        <v>108002682</v>
      </c>
      <c r="E6" s="145"/>
      <c r="F6" s="145"/>
      <c r="P6"/>
      <c r="Q6"/>
      <c r="R6"/>
      <c r="S6"/>
      <c r="T6"/>
      <c r="U6"/>
      <c r="V6"/>
      <c r="W6"/>
      <c r="X6"/>
    </row>
    <row r="7" spans="1:24" x14ac:dyDescent="0.25">
      <c r="A7" s="151" t="s">
        <v>387</v>
      </c>
      <c r="B7" s="149" t="s">
        <v>1770</v>
      </c>
      <c r="C7" s="149" t="s">
        <v>34</v>
      </c>
      <c r="D7" s="150">
        <v>108002682</v>
      </c>
      <c r="E7" s="145"/>
      <c r="F7" s="145"/>
      <c r="P7"/>
      <c r="Q7"/>
      <c r="R7"/>
      <c r="S7"/>
      <c r="T7"/>
      <c r="U7"/>
      <c r="V7"/>
      <c r="W7"/>
      <c r="X7"/>
    </row>
    <row r="8" spans="1:24" x14ac:dyDescent="0.25">
      <c r="A8" s="151" t="s">
        <v>391</v>
      </c>
      <c r="B8" s="149" t="s">
        <v>1770</v>
      </c>
      <c r="C8" s="149" t="s">
        <v>38</v>
      </c>
      <c r="D8" s="150">
        <v>0</v>
      </c>
      <c r="E8" s="145"/>
      <c r="F8" s="145"/>
      <c r="P8"/>
      <c r="Q8"/>
      <c r="R8"/>
      <c r="S8"/>
      <c r="T8"/>
      <c r="U8"/>
      <c r="V8"/>
      <c r="W8"/>
      <c r="X8"/>
    </row>
    <row r="9" spans="1:24" x14ac:dyDescent="0.25">
      <c r="A9" s="149" t="s">
        <v>49</v>
      </c>
      <c r="B9" s="149" t="s">
        <v>1770</v>
      </c>
      <c r="C9" s="149" t="s">
        <v>48</v>
      </c>
      <c r="D9" s="150">
        <v>39492925</v>
      </c>
      <c r="E9" s="145"/>
      <c r="F9" s="145"/>
      <c r="P9"/>
      <c r="Q9"/>
      <c r="R9"/>
      <c r="S9"/>
      <c r="T9"/>
      <c r="U9"/>
      <c r="V9"/>
      <c r="W9"/>
      <c r="X9"/>
    </row>
    <row r="10" spans="1:24" x14ac:dyDescent="0.25">
      <c r="A10" s="151" t="s">
        <v>387</v>
      </c>
      <c r="B10" s="149" t="s">
        <v>1770</v>
      </c>
      <c r="C10" s="149" t="s">
        <v>51</v>
      </c>
      <c r="D10" s="150">
        <v>20695486</v>
      </c>
      <c r="E10" s="145"/>
      <c r="F10" s="145"/>
      <c r="P10"/>
      <c r="Q10"/>
      <c r="R10"/>
      <c r="S10"/>
      <c r="T10"/>
      <c r="U10"/>
      <c r="V10"/>
      <c r="W10"/>
      <c r="X10"/>
    </row>
    <row r="11" spans="1:24" x14ac:dyDescent="0.25">
      <c r="A11" s="151" t="s">
        <v>1771</v>
      </c>
      <c r="B11" s="149" t="s">
        <v>1770</v>
      </c>
      <c r="C11" s="149" t="s">
        <v>55</v>
      </c>
      <c r="D11" s="150">
        <v>18797439</v>
      </c>
      <c r="E11" s="145"/>
      <c r="F11" s="145"/>
      <c r="P11"/>
      <c r="Q11"/>
      <c r="R11"/>
      <c r="S11"/>
      <c r="T11"/>
      <c r="U11"/>
      <c r="V11"/>
      <c r="W11"/>
      <c r="X11"/>
    </row>
    <row r="12" spans="1:24" x14ac:dyDescent="0.25">
      <c r="A12" s="149" t="s">
        <v>1772</v>
      </c>
      <c r="B12" s="149" t="s">
        <v>1770</v>
      </c>
      <c r="C12" s="149" t="s">
        <v>65</v>
      </c>
      <c r="D12" s="150">
        <v>646408046</v>
      </c>
      <c r="E12" s="145"/>
      <c r="F12" s="145"/>
      <c r="P12"/>
      <c r="Q12"/>
      <c r="R12"/>
      <c r="S12"/>
      <c r="T12"/>
      <c r="U12"/>
      <c r="V12"/>
      <c r="W12"/>
      <c r="X12"/>
    </row>
    <row r="13" spans="1:24" x14ac:dyDescent="0.25">
      <c r="A13" s="151" t="s">
        <v>387</v>
      </c>
      <c r="B13" s="149" t="s">
        <v>1770</v>
      </c>
      <c r="C13" s="149" t="s">
        <v>68</v>
      </c>
      <c r="D13" s="150">
        <v>456716019</v>
      </c>
      <c r="E13" s="145"/>
      <c r="F13" s="145"/>
      <c r="P13"/>
      <c r="Q13"/>
      <c r="R13"/>
      <c r="S13"/>
      <c r="T13"/>
      <c r="U13"/>
      <c r="V13"/>
      <c r="W13"/>
      <c r="X13"/>
    </row>
    <row r="14" spans="1:24" x14ac:dyDescent="0.25">
      <c r="A14" s="151" t="s">
        <v>1771</v>
      </c>
      <c r="B14" s="149" t="s">
        <v>1770</v>
      </c>
      <c r="C14" s="149" t="s">
        <v>72</v>
      </c>
      <c r="D14" s="150">
        <v>189692027</v>
      </c>
      <c r="E14" s="145"/>
      <c r="F14" s="149"/>
      <c r="G14" s="149"/>
      <c r="H14" s="149"/>
      <c r="I14" s="145"/>
      <c r="P14"/>
      <c r="Q14"/>
      <c r="R14"/>
      <c r="S14"/>
      <c r="T14"/>
      <c r="U14"/>
      <c r="V14"/>
      <c r="W14"/>
      <c r="X14"/>
    </row>
    <row r="15" spans="1:24" x14ac:dyDescent="0.25">
      <c r="A15" s="149" t="s">
        <v>83</v>
      </c>
      <c r="B15" s="149" t="s">
        <v>1770</v>
      </c>
      <c r="C15" s="149" t="s">
        <v>82</v>
      </c>
      <c r="D15" s="150">
        <v>-9856402</v>
      </c>
      <c r="E15" s="145"/>
      <c r="F15" s="152"/>
      <c r="G15" s="152"/>
      <c r="H15" s="152"/>
      <c r="I15" s="145"/>
      <c r="P15"/>
      <c r="Q15"/>
      <c r="R15"/>
      <c r="S15"/>
      <c r="T15"/>
      <c r="U15"/>
      <c r="V15"/>
      <c r="W15"/>
      <c r="X15"/>
    </row>
    <row r="16" spans="1:24" x14ac:dyDescent="0.25">
      <c r="A16" s="151" t="s">
        <v>387</v>
      </c>
      <c r="B16" s="149" t="s">
        <v>1770</v>
      </c>
      <c r="C16" s="149" t="s">
        <v>1773</v>
      </c>
      <c r="D16" s="150">
        <v>0</v>
      </c>
      <c r="E16" s="145"/>
      <c r="F16" s="152"/>
      <c r="G16" s="152"/>
      <c r="H16" s="152"/>
      <c r="I16" s="145"/>
      <c r="P16"/>
      <c r="Q16"/>
      <c r="R16"/>
      <c r="S16"/>
      <c r="T16"/>
      <c r="U16"/>
      <c r="V16"/>
      <c r="W16"/>
      <c r="X16"/>
    </row>
    <row r="17" spans="1:24" x14ac:dyDescent="0.25">
      <c r="A17" s="151" t="s">
        <v>1771</v>
      </c>
      <c r="B17" s="149" t="s">
        <v>1770</v>
      </c>
      <c r="C17" s="149" t="s">
        <v>1774</v>
      </c>
      <c r="D17" s="150">
        <v>0</v>
      </c>
      <c r="E17" s="145"/>
      <c r="F17" s="152"/>
      <c r="G17" s="152"/>
      <c r="H17" s="152"/>
      <c r="I17" s="145"/>
      <c r="P17"/>
      <c r="Q17"/>
      <c r="R17"/>
      <c r="S17"/>
      <c r="T17"/>
      <c r="U17"/>
      <c r="V17"/>
      <c r="W17"/>
      <c r="X17"/>
    </row>
    <row r="18" spans="1:24" x14ac:dyDescent="0.25">
      <c r="A18" s="149" t="s">
        <v>158</v>
      </c>
      <c r="B18" s="149" t="s">
        <v>1770</v>
      </c>
      <c r="C18" s="149" t="s">
        <v>1775</v>
      </c>
      <c r="D18" s="150">
        <v>1131061960</v>
      </c>
      <c r="E18" s="145"/>
      <c r="F18" s="145"/>
      <c r="P18"/>
      <c r="Q18"/>
      <c r="R18"/>
      <c r="S18"/>
      <c r="T18"/>
      <c r="U18"/>
      <c r="V18"/>
      <c r="W18"/>
      <c r="X18"/>
    </row>
    <row r="19" spans="1:24" x14ac:dyDescent="0.25">
      <c r="A19" s="151" t="s">
        <v>387</v>
      </c>
      <c r="B19" s="149" t="s">
        <v>1770</v>
      </c>
      <c r="C19" s="149" t="s">
        <v>1776</v>
      </c>
      <c r="D19" s="150">
        <v>1024735750</v>
      </c>
      <c r="E19" s="145"/>
      <c r="P19"/>
      <c r="Q19"/>
      <c r="R19"/>
      <c r="S19"/>
      <c r="T19"/>
      <c r="U19"/>
      <c r="V19"/>
      <c r="W19"/>
      <c r="X19"/>
    </row>
    <row r="20" spans="1:24" x14ac:dyDescent="0.25">
      <c r="A20" s="151" t="s">
        <v>1771</v>
      </c>
      <c r="B20" s="149" t="s">
        <v>1770</v>
      </c>
      <c r="C20" s="149" t="s">
        <v>1777</v>
      </c>
      <c r="D20" s="150">
        <v>106326210</v>
      </c>
      <c r="E20" s="145"/>
      <c r="F20" s="145"/>
      <c r="P20"/>
      <c r="Q20"/>
      <c r="R20"/>
      <c r="S20"/>
      <c r="T20"/>
      <c r="U20"/>
      <c r="V20"/>
      <c r="W20"/>
      <c r="X20"/>
    </row>
    <row r="21" spans="1:24" x14ac:dyDescent="0.25">
      <c r="A21" s="153" t="s">
        <v>164</v>
      </c>
      <c r="B21" s="149" t="s">
        <v>1770</v>
      </c>
      <c r="C21" s="149" t="s">
        <v>1778</v>
      </c>
      <c r="D21" s="150">
        <v>-178618871</v>
      </c>
      <c r="E21" s="145"/>
      <c r="F21" s="145"/>
      <c r="P21"/>
      <c r="Q21"/>
      <c r="R21"/>
      <c r="S21"/>
      <c r="T21"/>
      <c r="U21"/>
      <c r="V21"/>
      <c r="W21"/>
      <c r="X21"/>
    </row>
    <row r="22" spans="1:24" s="101" customFormat="1" x14ac:dyDescent="0.25">
      <c r="A22" s="149" t="s">
        <v>172</v>
      </c>
      <c r="B22" s="149" t="s">
        <v>1770</v>
      </c>
      <c r="C22" s="149" t="s">
        <v>171</v>
      </c>
      <c r="D22" s="150">
        <v>115694420.06124</v>
      </c>
      <c r="E22" s="145"/>
      <c r="F22" s="145"/>
      <c r="G22" s="70"/>
      <c r="P22"/>
      <c r="Q22"/>
      <c r="R22"/>
      <c r="S22"/>
      <c r="T22"/>
      <c r="U22"/>
      <c r="V22"/>
      <c r="W22"/>
      <c r="X22"/>
    </row>
    <row r="23" spans="1:24" x14ac:dyDescent="0.25">
      <c r="A23" s="153" t="s">
        <v>160</v>
      </c>
      <c r="B23" s="149" t="s">
        <v>1770</v>
      </c>
      <c r="C23" s="149" t="s">
        <v>174</v>
      </c>
      <c r="D23" s="150">
        <v>115694420.06124</v>
      </c>
      <c r="E23" s="145"/>
      <c r="F23" s="145"/>
      <c r="P23"/>
      <c r="Q23"/>
      <c r="R23"/>
      <c r="S23"/>
      <c r="T23"/>
      <c r="U23"/>
      <c r="V23"/>
      <c r="W23"/>
      <c r="X23"/>
    </row>
    <row r="24" spans="1:24" x14ac:dyDescent="0.25">
      <c r="A24" s="151" t="s">
        <v>387</v>
      </c>
      <c r="B24" s="149" t="s">
        <v>1770</v>
      </c>
      <c r="C24" s="149" t="s">
        <v>1779</v>
      </c>
      <c r="D24" s="150">
        <v>113767189.95773</v>
      </c>
      <c r="E24" s="154"/>
      <c r="F24" s="145"/>
      <c r="G24" s="154"/>
      <c r="P24"/>
      <c r="Q24"/>
      <c r="R24"/>
      <c r="S24"/>
      <c r="T24"/>
      <c r="U24"/>
      <c r="V24"/>
      <c r="W24"/>
      <c r="X24"/>
    </row>
    <row r="25" spans="1:24" x14ac:dyDescent="0.25">
      <c r="A25" s="151" t="s">
        <v>1771</v>
      </c>
      <c r="B25" s="149" t="s">
        <v>1770</v>
      </c>
      <c r="C25" s="149" t="s">
        <v>1780</v>
      </c>
      <c r="D25" s="150">
        <v>1927230.10351</v>
      </c>
      <c r="E25" s="145"/>
      <c r="F25" s="145"/>
      <c r="G25" s="98"/>
      <c r="P25"/>
      <c r="Q25"/>
      <c r="R25"/>
      <c r="S25"/>
      <c r="T25"/>
      <c r="U25"/>
      <c r="V25"/>
      <c r="W25"/>
      <c r="X25"/>
    </row>
    <row r="26" spans="1:24" x14ac:dyDescent="0.25">
      <c r="A26" s="153" t="s">
        <v>162</v>
      </c>
      <c r="B26" s="149" t="s">
        <v>1770</v>
      </c>
      <c r="C26" s="149" t="s">
        <v>176</v>
      </c>
      <c r="D26" s="150">
        <v>105213250.10055999</v>
      </c>
      <c r="E26" s="145"/>
      <c r="F26" s="145"/>
      <c r="P26"/>
      <c r="Q26"/>
      <c r="R26"/>
      <c r="S26"/>
      <c r="T26"/>
      <c r="U26"/>
      <c r="V26"/>
      <c r="W26"/>
      <c r="X26"/>
    </row>
    <row r="27" spans="1:24" x14ac:dyDescent="0.25">
      <c r="A27" s="151" t="s">
        <v>387</v>
      </c>
      <c r="B27" s="149" t="s">
        <v>1770</v>
      </c>
      <c r="C27" s="149" t="s">
        <v>1781</v>
      </c>
      <c r="D27" s="150">
        <v>103735666.70407</v>
      </c>
      <c r="E27" s="145"/>
      <c r="F27" s="145"/>
    </row>
    <row r="28" spans="1:24" x14ac:dyDescent="0.25">
      <c r="A28" s="151" t="s">
        <v>1771</v>
      </c>
      <c r="B28" s="149" t="s">
        <v>1770</v>
      </c>
      <c r="C28" s="149" t="s">
        <v>1782</v>
      </c>
      <c r="D28" s="150">
        <v>1477583.39649</v>
      </c>
      <c r="E28" s="145"/>
      <c r="F28" s="145"/>
    </row>
    <row r="29" spans="1:24" x14ac:dyDescent="0.25">
      <c r="A29" s="155" t="s">
        <v>164</v>
      </c>
      <c r="B29" s="149" t="s">
        <v>1770</v>
      </c>
      <c r="C29" s="156" t="s">
        <v>178</v>
      </c>
      <c r="D29" s="150">
        <v>-588607.07760000008</v>
      </c>
      <c r="E29" s="145"/>
      <c r="F29" s="145"/>
    </row>
    <row r="30" spans="1:24" x14ac:dyDescent="0.25">
      <c r="A30" s="155"/>
      <c r="B30" s="149" t="s">
        <v>1770</v>
      </c>
      <c r="C30" s="156" t="s">
        <v>1783</v>
      </c>
      <c r="D30" s="150">
        <v>-393604.1226</v>
      </c>
      <c r="E30" s="145"/>
      <c r="F30" s="145"/>
    </row>
    <row r="31" spans="1:24" x14ac:dyDescent="0.25">
      <c r="A31" s="155"/>
      <c r="B31" s="149" t="s">
        <v>1770</v>
      </c>
      <c r="C31" s="156" t="s">
        <v>1784</v>
      </c>
      <c r="D31" s="150">
        <v>-195002.95499999999</v>
      </c>
      <c r="E31" s="145"/>
      <c r="F31" s="145"/>
    </row>
    <row r="32" spans="1:24" x14ac:dyDescent="0.25">
      <c r="A32" s="153" t="s">
        <v>166</v>
      </c>
      <c r="B32" s="149" t="s">
        <v>1770</v>
      </c>
      <c r="C32" s="149" t="s">
        <v>180</v>
      </c>
      <c r="D32" s="150">
        <v>10319470.11703</v>
      </c>
      <c r="E32" s="145"/>
      <c r="F32" s="145"/>
    </row>
    <row r="33" spans="1:24" x14ac:dyDescent="0.25">
      <c r="A33" s="151" t="s">
        <v>387</v>
      </c>
      <c r="B33" s="149" t="s">
        <v>1770</v>
      </c>
      <c r="C33" s="149" t="s">
        <v>1785</v>
      </c>
      <c r="D33" s="150">
        <v>10319470.11703</v>
      </c>
      <c r="E33" s="145"/>
      <c r="F33" s="145"/>
    </row>
    <row r="34" spans="1:24" x14ac:dyDescent="0.25">
      <c r="A34" s="151" t="s">
        <v>1771</v>
      </c>
      <c r="B34" s="149" t="s">
        <v>1770</v>
      </c>
      <c r="C34" s="149" t="s">
        <v>1786</v>
      </c>
      <c r="D34" s="150">
        <v>0</v>
      </c>
      <c r="E34" s="145"/>
      <c r="F34" s="145"/>
    </row>
    <row r="35" spans="1:24" x14ac:dyDescent="0.25">
      <c r="A35" s="155" t="s">
        <v>168</v>
      </c>
      <c r="B35" s="149" t="s">
        <v>1770</v>
      </c>
      <c r="C35" s="156" t="s">
        <v>182</v>
      </c>
      <c r="D35" s="150">
        <v>-5270289.9352900004</v>
      </c>
      <c r="E35" s="145"/>
      <c r="F35" s="145"/>
    </row>
    <row r="36" spans="1:24" x14ac:dyDescent="0.25">
      <c r="A36" s="155"/>
      <c r="B36" s="149" t="s">
        <v>1770</v>
      </c>
      <c r="C36" s="156" t="s">
        <v>1787</v>
      </c>
      <c r="D36" s="150">
        <v>-5270289.9352900004</v>
      </c>
      <c r="E36" s="145"/>
      <c r="F36" s="145"/>
    </row>
    <row r="37" spans="1:24" x14ac:dyDescent="0.25">
      <c r="A37" s="155"/>
      <c r="B37" s="149" t="s">
        <v>1770</v>
      </c>
      <c r="C37" s="156" t="s">
        <v>1788</v>
      </c>
      <c r="D37" s="150">
        <v>0</v>
      </c>
      <c r="E37" s="145"/>
      <c r="F37" s="145"/>
    </row>
    <row r="38" spans="1:24" s="101" customFormat="1" x14ac:dyDescent="0.25">
      <c r="A38" s="149" t="s">
        <v>185</v>
      </c>
      <c r="B38" s="149" t="s">
        <v>1770</v>
      </c>
      <c r="C38" s="149" t="s">
        <v>184</v>
      </c>
      <c r="D38" s="150">
        <v>361907346.7285499</v>
      </c>
      <c r="E38" s="145"/>
      <c r="F38" s="145"/>
      <c r="G38" s="70"/>
    </row>
    <row r="39" spans="1:24" x14ac:dyDescent="0.25">
      <c r="A39" s="153" t="s">
        <v>160</v>
      </c>
      <c r="B39" s="149" t="s">
        <v>1770</v>
      </c>
      <c r="C39" s="149" t="s">
        <v>187</v>
      </c>
      <c r="D39" s="150">
        <v>361907346.7285499</v>
      </c>
      <c r="E39" s="145"/>
      <c r="F39" s="145"/>
    </row>
    <row r="40" spans="1:24" x14ac:dyDescent="0.25">
      <c r="A40" s="151" t="s">
        <v>387</v>
      </c>
      <c r="B40" s="149" t="s">
        <v>1770</v>
      </c>
      <c r="C40" s="149" t="s">
        <v>1789</v>
      </c>
      <c r="D40" s="150">
        <v>352011508.54810989</v>
      </c>
      <c r="E40" s="145"/>
      <c r="F40" s="145"/>
      <c r="P40" s="145"/>
      <c r="Q40" s="154"/>
      <c r="R40" s="154"/>
      <c r="S40" s="154"/>
      <c r="T40" s="154"/>
      <c r="U40" s="154"/>
      <c r="V40" s="154"/>
      <c r="W40" s="154"/>
      <c r="X40" s="154"/>
    </row>
    <row r="41" spans="1:24" x14ac:dyDescent="0.25">
      <c r="A41" s="151" t="s">
        <v>1771</v>
      </c>
      <c r="B41" s="149" t="s">
        <v>1770</v>
      </c>
      <c r="C41" s="149" t="s">
        <v>1790</v>
      </c>
      <c r="D41" s="150">
        <v>9895838.1804400012</v>
      </c>
      <c r="E41" s="145"/>
      <c r="F41" s="145"/>
      <c r="P41" s="157"/>
      <c r="Q41" s="154"/>
      <c r="R41" s="154"/>
      <c r="S41" s="154"/>
      <c r="T41" s="154"/>
      <c r="U41" s="154"/>
      <c r="V41" s="154"/>
      <c r="W41" s="154"/>
      <c r="X41" s="154"/>
    </row>
    <row r="42" spans="1:24" x14ac:dyDescent="0.25">
      <c r="A42" s="153" t="s">
        <v>162</v>
      </c>
      <c r="B42" s="149" t="s">
        <v>1770</v>
      </c>
      <c r="C42" s="149" t="s">
        <v>188</v>
      </c>
      <c r="D42" s="150">
        <v>233026609.70585001</v>
      </c>
      <c r="E42" s="145"/>
      <c r="F42" s="145"/>
    </row>
    <row r="43" spans="1:24" x14ac:dyDescent="0.25">
      <c r="A43" s="151" t="s">
        <v>387</v>
      </c>
      <c r="B43" s="149" t="s">
        <v>1770</v>
      </c>
      <c r="C43" s="149" t="s">
        <v>1791</v>
      </c>
      <c r="D43" s="150">
        <v>232799470.67504999</v>
      </c>
      <c r="E43" s="145"/>
      <c r="F43" s="145"/>
    </row>
    <row r="44" spans="1:24" x14ac:dyDescent="0.25">
      <c r="A44" s="151" t="s">
        <v>1771</v>
      </c>
      <c r="B44" s="149" t="s">
        <v>1770</v>
      </c>
      <c r="C44" s="149" t="s">
        <v>1792</v>
      </c>
      <c r="D44" s="150">
        <v>227139.03080000001</v>
      </c>
      <c r="E44" s="145"/>
      <c r="F44" s="145"/>
    </row>
    <row r="45" spans="1:24" x14ac:dyDescent="0.25">
      <c r="A45" s="153" t="s">
        <v>164</v>
      </c>
      <c r="B45" s="149" t="s">
        <v>1770</v>
      </c>
      <c r="C45" s="149" t="s">
        <v>190</v>
      </c>
      <c r="D45" s="150">
        <v>-10816721.420910001</v>
      </c>
      <c r="E45" s="145"/>
      <c r="F45" s="145"/>
    </row>
    <row r="46" spans="1:24" x14ac:dyDescent="0.25">
      <c r="A46" s="151" t="s">
        <v>387</v>
      </c>
      <c r="B46" s="149" t="s">
        <v>1770</v>
      </c>
      <c r="C46" s="149" t="s">
        <v>1793</v>
      </c>
      <c r="D46" s="150">
        <v>-9748650.8160499986</v>
      </c>
      <c r="E46" s="145"/>
      <c r="F46" s="145"/>
    </row>
    <row r="47" spans="1:24" x14ac:dyDescent="0.25">
      <c r="A47" s="151" t="s">
        <v>1771</v>
      </c>
      <c r="B47" s="149" t="s">
        <v>1770</v>
      </c>
      <c r="C47" s="149" t="s">
        <v>1794</v>
      </c>
      <c r="D47" s="150">
        <v>-1068070.6048600001</v>
      </c>
      <c r="E47" s="145"/>
      <c r="F47" s="145"/>
    </row>
    <row r="48" spans="1:24" x14ac:dyDescent="0.25">
      <c r="A48" s="153" t="s">
        <v>166</v>
      </c>
      <c r="B48" s="149" t="s">
        <v>1770</v>
      </c>
      <c r="C48" s="149" t="s">
        <v>192</v>
      </c>
      <c r="D48" s="150">
        <v>28777988.122109991</v>
      </c>
      <c r="E48" s="145"/>
      <c r="F48" s="145"/>
    </row>
    <row r="49" spans="1:24" x14ac:dyDescent="0.25">
      <c r="A49" s="151" t="s">
        <v>387</v>
      </c>
      <c r="B49" s="149" t="s">
        <v>1770</v>
      </c>
      <c r="C49" s="149" t="s">
        <v>1795</v>
      </c>
      <c r="D49" s="150">
        <v>23024612.989099991</v>
      </c>
      <c r="E49" s="145"/>
      <c r="F49" s="145"/>
    </row>
    <row r="50" spans="1:24" x14ac:dyDescent="0.25">
      <c r="A50" s="151" t="s">
        <v>1771</v>
      </c>
      <c r="B50" s="149" t="s">
        <v>1770</v>
      </c>
      <c r="C50" s="149" t="s">
        <v>1796</v>
      </c>
      <c r="D50" s="150">
        <v>5753375.13301</v>
      </c>
      <c r="E50" s="145"/>
      <c r="F50" s="145"/>
    </row>
    <row r="51" spans="1:24" x14ac:dyDescent="0.25">
      <c r="A51" s="153" t="s">
        <v>168</v>
      </c>
      <c r="B51" s="149" t="s">
        <v>1770</v>
      </c>
      <c r="C51" s="149" t="s">
        <v>194</v>
      </c>
      <c r="D51" s="150">
        <v>-16999736.301040001</v>
      </c>
      <c r="E51" s="145"/>
      <c r="F51" s="145"/>
    </row>
    <row r="52" spans="1:24" x14ac:dyDescent="0.25">
      <c r="A52" s="153"/>
      <c r="B52" s="149" t="s">
        <v>1770</v>
      </c>
      <c r="C52" s="149" t="s">
        <v>1797</v>
      </c>
      <c r="D52" s="150">
        <v>-11246361.168029999</v>
      </c>
      <c r="E52" s="145"/>
      <c r="F52" s="145"/>
    </row>
    <row r="53" spans="1:24" x14ac:dyDescent="0.25">
      <c r="A53" s="153"/>
      <c r="B53" s="149" t="s">
        <v>1770</v>
      </c>
      <c r="C53" s="149" t="s">
        <v>1798</v>
      </c>
      <c r="D53" s="150">
        <v>-5753375.13301</v>
      </c>
      <c r="E53" s="145"/>
      <c r="F53" s="145"/>
    </row>
    <row r="54" spans="1:24" s="101" customFormat="1" x14ac:dyDescent="0.25">
      <c r="A54" s="149" t="s">
        <v>197</v>
      </c>
      <c r="B54" s="149" t="s">
        <v>1770</v>
      </c>
      <c r="C54" s="149" t="s">
        <v>196</v>
      </c>
      <c r="D54" s="150">
        <v>236698133.60820991</v>
      </c>
      <c r="E54" s="145"/>
      <c r="F54" s="145"/>
      <c r="G54" s="70"/>
    </row>
    <row r="55" spans="1:24" x14ac:dyDescent="0.25">
      <c r="A55" s="153" t="s">
        <v>160</v>
      </c>
      <c r="B55" s="149" t="s">
        <v>1770</v>
      </c>
      <c r="C55" s="149" t="s">
        <v>199</v>
      </c>
      <c r="D55" s="150">
        <v>236698133.60820991</v>
      </c>
      <c r="E55" s="145"/>
      <c r="F55" s="145"/>
    </row>
    <row r="56" spans="1:24" x14ac:dyDescent="0.25">
      <c r="A56" s="151" t="s">
        <v>387</v>
      </c>
      <c r="B56" s="149" t="s">
        <v>1770</v>
      </c>
      <c r="C56" s="149" t="s">
        <v>1799</v>
      </c>
      <c r="D56" s="150">
        <v>218126785.5318999</v>
      </c>
      <c r="E56" s="145"/>
      <c r="F56" s="145"/>
      <c r="P56" s="145"/>
      <c r="Q56" s="154"/>
      <c r="R56" s="154"/>
      <c r="S56" s="154"/>
      <c r="T56" s="154"/>
      <c r="U56" s="154"/>
      <c r="V56" s="154"/>
      <c r="W56" s="154"/>
      <c r="X56" s="154"/>
    </row>
    <row r="57" spans="1:24" x14ac:dyDescent="0.25">
      <c r="A57" s="151" t="s">
        <v>1771</v>
      </c>
      <c r="B57" s="149" t="s">
        <v>1770</v>
      </c>
      <c r="C57" s="149" t="s">
        <v>1800</v>
      </c>
      <c r="D57" s="150">
        <v>18571348.076310001</v>
      </c>
      <c r="E57" s="145"/>
      <c r="F57" s="145"/>
      <c r="P57" s="157"/>
      <c r="Q57" s="154"/>
      <c r="R57" s="154"/>
      <c r="S57" s="154"/>
      <c r="T57" s="154"/>
      <c r="U57" s="154"/>
      <c r="V57" s="154"/>
      <c r="W57" s="154"/>
      <c r="X57" s="154"/>
    </row>
    <row r="58" spans="1:24" x14ac:dyDescent="0.25">
      <c r="A58" s="153" t="s">
        <v>162</v>
      </c>
      <c r="B58" s="149" t="s">
        <v>1770</v>
      </c>
      <c r="C58" s="149" t="s">
        <v>200</v>
      </c>
      <c r="D58" s="150">
        <v>56481935.979689993</v>
      </c>
      <c r="E58" s="145"/>
      <c r="F58" s="145"/>
    </row>
    <row r="59" spans="1:24" x14ac:dyDescent="0.25">
      <c r="A59" s="151" t="s">
        <v>387</v>
      </c>
      <c r="B59" s="149" t="s">
        <v>1770</v>
      </c>
      <c r="C59" s="149" t="s">
        <v>1801</v>
      </c>
      <c r="D59" s="150">
        <v>56475781.132990003</v>
      </c>
      <c r="E59" s="145"/>
      <c r="F59" s="145"/>
    </row>
    <row r="60" spans="1:24" x14ac:dyDescent="0.25">
      <c r="A60" s="151" t="s">
        <v>1771</v>
      </c>
      <c r="B60" s="149" t="s">
        <v>1770</v>
      </c>
      <c r="C60" s="149" t="s">
        <v>1802</v>
      </c>
      <c r="D60" s="150">
        <v>6154.8467000000001</v>
      </c>
      <c r="E60" s="145"/>
      <c r="F60" s="145"/>
    </row>
    <row r="61" spans="1:24" x14ac:dyDescent="0.25">
      <c r="A61" s="153" t="s">
        <v>164</v>
      </c>
      <c r="B61" s="149" t="s">
        <v>1770</v>
      </c>
      <c r="C61" s="149" t="s">
        <v>202</v>
      </c>
      <c r="D61" s="150">
        <v>-13010876.295530001</v>
      </c>
      <c r="E61" s="145"/>
      <c r="F61" s="145"/>
    </row>
    <row r="62" spans="1:24" x14ac:dyDescent="0.25">
      <c r="A62" s="153"/>
      <c r="B62" s="149" t="s">
        <v>1770</v>
      </c>
      <c r="C62" s="149" t="s">
        <v>1803</v>
      </c>
      <c r="D62" s="150">
        <v>-12139038.28318</v>
      </c>
      <c r="E62" s="145"/>
      <c r="F62" s="145"/>
    </row>
    <row r="63" spans="1:24" x14ac:dyDescent="0.25">
      <c r="A63" s="153"/>
      <c r="B63" s="149" t="s">
        <v>1770</v>
      </c>
      <c r="C63" s="149" t="s">
        <v>1804</v>
      </c>
      <c r="D63" s="150">
        <v>-871838.01234999998</v>
      </c>
      <c r="E63" s="145"/>
      <c r="F63" s="145"/>
    </row>
    <row r="64" spans="1:24" x14ac:dyDescent="0.25">
      <c r="A64" s="153" t="s">
        <v>166</v>
      </c>
      <c r="B64" s="149" t="s">
        <v>1770</v>
      </c>
      <c r="C64" s="149" t="s">
        <v>204</v>
      </c>
      <c r="D64" s="150">
        <v>20405227.53379</v>
      </c>
      <c r="E64" s="145"/>
      <c r="F64" s="145"/>
    </row>
    <row r="65" spans="1:24" x14ac:dyDescent="0.25">
      <c r="A65" s="151" t="s">
        <v>387</v>
      </c>
      <c r="B65" s="149" t="s">
        <v>1770</v>
      </c>
      <c r="C65" s="149" t="s">
        <v>1805</v>
      </c>
      <c r="D65" s="150">
        <v>20148766.560449999</v>
      </c>
      <c r="E65" s="145"/>
      <c r="F65" s="145"/>
    </row>
    <row r="66" spans="1:24" x14ac:dyDescent="0.25">
      <c r="A66" s="151" t="s">
        <v>1771</v>
      </c>
      <c r="B66" s="149" t="s">
        <v>1770</v>
      </c>
      <c r="C66" s="149" t="s">
        <v>1806</v>
      </c>
      <c r="D66" s="150">
        <v>256460.97334</v>
      </c>
      <c r="E66" s="145"/>
      <c r="F66" s="145"/>
    </row>
    <row r="67" spans="1:24" x14ac:dyDescent="0.25">
      <c r="A67" s="153" t="s">
        <v>168</v>
      </c>
      <c r="B67" s="149" t="s">
        <v>1770</v>
      </c>
      <c r="C67" s="149" t="s">
        <v>206</v>
      </c>
      <c r="D67" s="150">
        <v>-17600840.71697</v>
      </c>
      <c r="E67" s="145"/>
      <c r="F67" s="145"/>
    </row>
    <row r="68" spans="1:24" x14ac:dyDescent="0.25">
      <c r="A68" s="153"/>
      <c r="B68" s="149" t="s">
        <v>1770</v>
      </c>
      <c r="C68" s="149" t="s">
        <v>1807</v>
      </c>
      <c r="D68" s="150">
        <v>-17512455.665490001</v>
      </c>
      <c r="E68" s="145"/>
      <c r="F68" s="145"/>
    </row>
    <row r="69" spans="1:24" x14ac:dyDescent="0.25">
      <c r="A69" s="153"/>
      <c r="B69" s="149" t="s">
        <v>1770</v>
      </c>
      <c r="C69" s="149" t="s">
        <v>1808</v>
      </c>
      <c r="D69" s="150">
        <v>-88385.051480000009</v>
      </c>
      <c r="E69" s="145"/>
      <c r="F69" s="145"/>
    </row>
    <row r="70" spans="1:24" s="101" customFormat="1" x14ac:dyDescent="0.25">
      <c r="A70" s="149" t="s">
        <v>209</v>
      </c>
      <c r="B70" s="149" t="s">
        <v>1770</v>
      </c>
      <c r="C70" s="149" t="s">
        <v>208</v>
      </c>
      <c r="D70" s="150">
        <v>194512039.66046</v>
      </c>
      <c r="E70" s="145"/>
      <c r="F70" s="145"/>
      <c r="G70" s="70"/>
    </row>
    <row r="71" spans="1:24" x14ac:dyDescent="0.25">
      <c r="A71" s="153" t="s">
        <v>160</v>
      </c>
      <c r="B71" s="149" t="s">
        <v>1770</v>
      </c>
      <c r="C71" s="149" t="s">
        <v>211</v>
      </c>
      <c r="D71" s="150">
        <v>194512039.66046</v>
      </c>
      <c r="E71" s="145"/>
      <c r="F71" s="145"/>
    </row>
    <row r="72" spans="1:24" x14ac:dyDescent="0.25">
      <c r="A72" s="151" t="s">
        <v>387</v>
      </c>
      <c r="B72" s="149" t="s">
        <v>1770</v>
      </c>
      <c r="C72" s="149" t="s">
        <v>1809</v>
      </c>
      <c r="D72" s="150">
        <v>151220503.32778001</v>
      </c>
      <c r="E72" s="145"/>
      <c r="F72" s="145"/>
      <c r="P72" s="145"/>
      <c r="Q72" s="154"/>
      <c r="R72" s="154"/>
      <c r="S72" s="154"/>
      <c r="T72" s="154"/>
      <c r="U72" s="154"/>
      <c r="V72" s="154"/>
      <c r="W72" s="154"/>
      <c r="X72" s="154"/>
    </row>
    <row r="73" spans="1:24" x14ac:dyDescent="0.25">
      <c r="A73" s="151" t="s">
        <v>1771</v>
      </c>
      <c r="B73" s="149" t="s">
        <v>1770</v>
      </c>
      <c r="C73" s="149" t="s">
        <v>1810</v>
      </c>
      <c r="D73" s="150">
        <v>43291536.332680009</v>
      </c>
      <c r="E73" s="145"/>
      <c r="F73" s="145"/>
      <c r="P73" s="157"/>
      <c r="Q73" s="154"/>
      <c r="R73" s="154"/>
      <c r="S73" s="154"/>
      <c r="T73" s="154"/>
      <c r="U73" s="154"/>
      <c r="V73" s="154"/>
      <c r="W73" s="154"/>
      <c r="X73" s="154"/>
    </row>
    <row r="74" spans="1:24" x14ac:dyDescent="0.25">
      <c r="A74" s="153" t="s">
        <v>162</v>
      </c>
      <c r="B74" s="149" t="s">
        <v>1770</v>
      </c>
      <c r="C74" s="149" t="s">
        <v>212</v>
      </c>
      <c r="D74" s="150">
        <v>53457278.037050024</v>
      </c>
      <c r="E74" s="145"/>
    </row>
    <row r="75" spans="1:24" x14ac:dyDescent="0.25">
      <c r="A75" s="151" t="s">
        <v>387</v>
      </c>
      <c r="B75" s="149" t="s">
        <v>1770</v>
      </c>
      <c r="C75" s="149" t="s">
        <v>1811</v>
      </c>
      <c r="D75" s="150">
        <v>52993662.046970017</v>
      </c>
      <c r="E75" s="145"/>
      <c r="F75" s="145"/>
    </row>
    <row r="76" spans="1:24" x14ac:dyDescent="0.25">
      <c r="A76" s="151" t="s">
        <v>1771</v>
      </c>
      <c r="B76" s="149" t="s">
        <v>1770</v>
      </c>
      <c r="C76" s="149" t="s">
        <v>1812</v>
      </c>
      <c r="D76" s="150">
        <v>463615.99008000002</v>
      </c>
      <c r="E76" s="145"/>
      <c r="F76" s="145"/>
    </row>
    <row r="77" spans="1:24" x14ac:dyDescent="0.25">
      <c r="A77" s="153" t="s">
        <v>164</v>
      </c>
      <c r="B77" s="149" t="s">
        <v>1770</v>
      </c>
      <c r="C77" s="149" t="s">
        <v>214</v>
      </c>
      <c r="D77" s="150">
        <v>-6123876.8100299928</v>
      </c>
      <c r="E77" s="145"/>
      <c r="F77" s="145"/>
    </row>
    <row r="78" spans="1:24" x14ac:dyDescent="0.25">
      <c r="A78" s="153"/>
      <c r="B78" s="149" t="s">
        <v>1770</v>
      </c>
      <c r="C78" s="149" t="s">
        <v>1813</v>
      </c>
      <c r="D78" s="150">
        <v>-5457482.8068099935</v>
      </c>
      <c r="E78" s="145"/>
      <c r="F78" s="145"/>
    </row>
    <row r="79" spans="1:24" x14ac:dyDescent="0.25">
      <c r="A79" s="153"/>
      <c r="B79" s="149" t="s">
        <v>1770</v>
      </c>
      <c r="C79" s="149" t="s">
        <v>1814</v>
      </c>
      <c r="D79" s="150">
        <v>-666394.00321999996</v>
      </c>
      <c r="E79" s="145"/>
      <c r="F79" s="145"/>
    </row>
    <row r="80" spans="1:24" x14ac:dyDescent="0.25">
      <c r="A80" s="153" t="s">
        <v>166</v>
      </c>
      <c r="B80" s="149" t="s">
        <v>1770</v>
      </c>
      <c r="C80" s="149" t="s">
        <v>216</v>
      </c>
      <c r="D80" s="150">
        <v>22647020.380339991</v>
      </c>
      <c r="E80" s="145"/>
      <c r="F80" s="145"/>
    </row>
    <row r="81" spans="1:24" x14ac:dyDescent="0.25">
      <c r="A81" s="151" t="s">
        <v>387</v>
      </c>
      <c r="B81" s="149" t="s">
        <v>1770</v>
      </c>
      <c r="C81" s="149" t="s">
        <v>1815</v>
      </c>
      <c r="D81" s="150">
        <v>20822542.12614999</v>
      </c>
      <c r="E81" s="145"/>
      <c r="F81" s="145"/>
    </row>
    <row r="82" spans="1:24" x14ac:dyDescent="0.25">
      <c r="A82" s="151" t="s">
        <v>1771</v>
      </c>
      <c r="B82" s="149" t="s">
        <v>1770</v>
      </c>
      <c r="C82" s="149" t="s">
        <v>1816</v>
      </c>
      <c r="D82" s="150">
        <v>1824478.25419</v>
      </c>
      <c r="E82" s="145"/>
      <c r="F82" s="145"/>
    </row>
    <row r="83" spans="1:24" x14ac:dyDescent="0.25">
      <c r="A83" s="153" t="s">
        <v>168</v>
      </c>
      <c r="B83" s="149" t="s">
        <v>1770</v>
      </c>
      <c r="C83" s="149" t="s">
        <v>218</v>
      </c>
      <c r="D83" s="150">
        <v>-21206328.792159989</v>
      </c>
      <c r="E83" s="145"/>
      <c r="F83" s="145"/>
    </row>
    <row r="84" spans="1:24" x14ac:dyDescent="0.25">
      <c r="A84" s="153"/>
      <c r="B84" s="149" t="s">
        <v>1770</v>
      </c>
      <c r="C84" s="149" t="s">
        <v>1817</v>
      </c>
      <c r="D84" s="150">
        <v>-19381850.537969992</v>
      </c>
      <c r="E84" s="145"/>
      <c r="F84" s="145"/>
    </row>
    <row r="85" spans="1:24" x14ac:dyDescent="0.25">
      <c r="A85" s="153"/>
      <c r="B85" s="149" t="s">
        <v>1770</v>
      </c>
      <c r="C85" s="149" t="s">
        <v>1818</v>
      </c>
      <c r="D85" s="150">
        <v>-1824478.25419</v>
      </c>
      <c r="E85" s="145"/>
      <c r="F85" s="145"/>
    </row>
    <row r="86" spans="1:24" s="101" customFormat="1" x14ac:dyDescent="0.25">
      <c r="A86" s="149" t="s">
        <v>221</v>
      </c>
      <c r="B86" s="149" t="s">
        <v>1770</v>
      </c>
      <c r="C86" s="149" t="s">
        <v>220</v>
      </c>
      <c r="D86" s="150">
        <v>6352005.8421799997</v>
      </c>
      <c r="E86" s="145"/>
      <c r="F86" s="145"/>
      <c r="G86" s="70"/>
    </row>
    <row r="87" spans="1:24" s="101" customFormat="1" x14ac:dyDescent="0.25">
      <c r="A87" s="153" t="s">
        <v>160</v>
      </c>
      <c r="B87" s="149" t="s">
        <v>1770</v>
      </c>
      <c r="C87" s="149" t="s">
        <v>223</v>
      </c>
      <c r="D87" s="150">
        <v>6352005.8421799997</v>
      </c>
      <c r="E87" s="145"/>
      <c r="F87" s="145"/>
      <c r="G87" s="70"/>
    </row>
    <row r="88" spans="1:24" x14ac:dyDescent="0.25">
      <c r="A88" s="151" t="s">
        <v>387</v>
      </c>
      <c r="B88" s="149" t="s">
        <v>1770</v>
      </c>
      <c r="C88" s="149" t="s">
        <v>1819</v>
      </c>
      <c r="D88" s="150">
        <v>6352005.8421799997</v>
      </c>
      <c r="E88" s="145"/>
      <c r="F88" s="145"/>
      <c r="P88" s="145"/>
      <c r="Q88" s="154"/>
      <c r="R88" s="154"/>
      <c r="S88" s="154"/>
      <c r="T88" s="154"/>
      <c r="U88" s="154"/>
      <c r="V88" s="154"/>
      <c r="W88" s="154"/>
      <c r="X88" s="154"/>
    </row>
    <row r="89" spans="1:24" x14ac:dyDescent="0.25">
      <c r="A89" s="151" t="s">
        <v>1771</v>
      </c>
      <c r="B89" s="149" t="s">
        <v>1770</v>
      </c>
      <c r="C89" s="149" t="s">
        <v>1820</v>
      </c>
      <c r="D89" s="150">
        <v>9.9999999999999995E-8</v>
      </c>
      <c r="E89" s="145"/>
      <c r="F89" s="145"/>
      <c r="P89" s="157"/>
      <c r="Q89" s="154"/>
      <c r="R89" s="154"/>
      <c r="S89" s="154"/>
      <c r="T89" s="154"/>
      <c r="U89" s="154"/>
      <c r="V89" s="154"/>
      <c r="W89" s="154"/>
      <c r="X89" s="154"/>
    </row>
    <row r="90" spans="1:24" x14ac:dyDescent="0.25">
      <c r="A90" s="153" t="s">
        <v>162</v>
      </c>
      <c r="B90" s="149" t="s">
        <v>1770</v>
      </c>
      <c r="C90" s="149" t="s">
        <v>224</v>
      </c>
      <c r="D90" s="150">
        <v>5414086.8269499997</v>
      </c>
      <c r="E90" s="145"/>
      <c r="F90" s="145"/>
    </row>
    <row r="91" spans="1:24" x14ac:dyDescent="0.25">
      <c r="A91" s="151" t="s">
        <v>387</v>
      </c>
      <c r="B91" s="149" t="s">
        <v>1770</v>
      </c>
      <c r="C91" s="149" t="s">
        <v>1821</v>
      </c>
      <c r="D91" s="150">
        <v>5414086.8269499997</v>
      </c>
      <c r="E91" s="145"/>
      <c r="F91" s="145"/>
    </row>
    <row r="92" spans="1:24" x14ac:dyDescent="0.25">
      <c r="A92" s="151" t="s">
        <v>1771</v>
      </c>
      <c r="B92" s="149" t="s">
        <v>1770</v>
      </c>
      <c r="C92" s="149" t="s">
        <v>1822</v>
      </c>
      <c r="D92" s="150">
        <v>9.9999999999999995E-8</v>
      </c>
      <c r="E92" s="145"/>
      <c r="F92" s="145"/>
    </row>
    <row r="93" spans="1:24" x14ac:dyDescent="0.25">
      <c r="A93" s="153" t="s">
        <v>164</v>
      </c>
      <c r="B93" s="149" t="s">
        <v>1770</v>
      </c>
      <c r="C93" s="149" t="s">
        <v>226</v>
      </c>
      <c r="D93" s="150">
        <v>-633096.45291999995</v>
      </c>
      <c r="E93" s="145"/>
      <c r="F93" s="145"/>
    </row>
    <row r="94" spans="1:24" x14ac:dyDescent="0.25">
      <c r="A94" s="153"/>
      <c r="B94" s="149" t="s">
        <v>1770</v>
      </c>
      <c r="C94" s="149" t="s">
        <v>1823</v>
      </c>
      <c r="D94" s="150">
        <v>-633096.45291999995</v>
      </c>
      <c r="E94" s="145"/>
      <c r="F94" s="145"/>
    </row>
    <row r="95" spans="1:24" x14ac:dyDescent="0.25">
      <c r="A95" s="153"/>
      <c r="B95" s="149" t="s">
        <v>1770</v>
      </c>
      <c r="C95" s="149" t="s">
        <v>1824</v>
      </c>
      <c r="D95" s="150">
        <v>9.9999999999999995E-8</v>
      </c>
      <c r="E95" s="145"/>
      <c r="F95" s="145"/>
    </row>
    <row r="96" spans="1:24" x14ac:dyDescent="0.25">
      <c r="A96" s="153" t="s">
        <v>166</v>
      </c>
      <c r="B96" s="149" t="s">
        <v>1770</v>
      </c>
      <c r="C96" s="149" t="s">
        <v>228</v>
      </c>
      <c r="D96" s="150">
        <v>0</v>
      </c>
      <c r="E96" s="145"/>
      <c r="F96" s="145"/>
    </row>
    <row r="97" spans="1:24" x14ac:dyDescent="0.25">
      <c r="A97" s="151" t="s">
        <v>387</v>
      </c>
      <c r="B97" s="149" t="s">
        <v>1770</v>
      </c>
      <c r="C97" s="149" t="s">
        <v>1825</v>
      </c>
      <c r="D97" s="150">
        <v>9.9999999999999995E-8</v>
      </c>
      <c r="E97" s="145"/>
      <c r="F97" s="145"/>
    </row>
    <row r="98" spans="1:24" x14ac:dyDescent="0.25">
      <c r="A98" s="151" t="s">
        <v>1771</v>
      </c>
      <c r="B98" s="149" t="s">
        <v>1770</v>
      </c>
      <c r="C98" s="149" t="s">
        <v>1826</v>
      </c>
      <c r="D98" s="150">
        <v>9.9999999999999995E-8</v>
      </c>
      <c r="E98" s="145"/>
      <c r="F98" s="145"/>
    </row>
    <row r="99" spans="1:24" x14ac:dyDescent="0.25">
      <c r="A99" s="153" t="s">
        <v>168</v>
      </c>
      <c r="B99" s="149" t="s">
        <v>1770</v>
      </c>
      <c r="C99" s="149" t="s">
        <v>230</v>
      </c>
      <c r="D99" s="150">
        <v>0</v>
      </c>
      <c r="E99" s="145"/>
      <c r="F99" s="145"/>
    </row>
    <row r="100" spans="1:24" x14ac:dyDescent="0.25">
      <c r="A100" s="153"/>
      <c r="B100" s="149" t="s">
        <v>1770</v>
      </c>
      <c r="C100" s="149" t="s">
        <v>1827</v>
      </c>
      <c r="D100" s="150">
        <v>9.9999999999999995E-8</v>
      </c>
      <c r="E100" s="145"/>
      <c r="F100" s="145"/>
    </row>
    <row r="101" spans="1:24" x14ac:dyDescent="0.25">
      <c r="A101" s="153"/>
      <c r="B101" s="149" t="s">
        <v>1770</v>
      </c>
      <c r="C101" s="149" t="s">
        <v>1828</v>
      </c>
      <c r="D101" s="150">
        <v>9.9999999999999995E-8</v>
      </c>
      <c r="E101" s="145"/>
      <c r="F101" s="145"/>
    </row>
    <row r="102" spans="1:24" s="101" customFormat="1" x14ac:dyDescent="0.25">
      <c r="A102" s="149" t="s">
        <v>233</v>
      </c>
      <c r="B102" s="149" t="s">
        <v>1770</v>
      </c>
      <c r="C102" s="149" t="s">
        <v>232</v>
      </c>
      <c r="D102" s="150">
        <v>59892643.421549998</v>
      </c>
      <c r="E102" s="145"/>
      <c r="F102" s="145"/>
      <c r="G102" s="70"/>
    </row>
    <row r="103" spans="1:24" x14ac:dyDescent="0.25">
      <c r="A103" s="153" t="s">
        <v>160</v>
      </c>
      <c r="B103" s="149" t="s">
        <v>1770</v>
      </c>
      <c r="C103" s="149" t="s">
        <v>235</v>
      </c>
      <c r="D103" s="150">
        <v>59892643.421549998</v>
      </c>
      <c r="E103" s="145"/>
      <c r="F103" s="145"/>
    </row>
    <row r="104" spans="1:24" x14ac:dyDescent="0.25">
      <c r="A104" s="151" t="s">
        <v>387</v>
      </c>
      <c r="B104" s="149" t="s">
        <v>1770</v>
      </c>
      <c r="C104" s="149" t="s">
        <v>1829</v>
      </c>
      <c r="D104" s="150">
        <v>59892643.421549998</v>
      </c>
      <c r="E104" s="145"/>
      <c r="F104" s="145"/>
      <c r="P104" s="145"/>
      <c r="Q104" s="154"/>
      <c r="R104" s="154"/>
      <c r="S104" s="154"/>
      <c r="T104" s="154"/>
      <c r="U104" s="154"/>
      <c r="V104" s="154"/>
      <c r="W104" s="154"/>
      <c r="X104" s="154"/>
    </row>
    <row r="105" spans="1:24" x14ac:dyDescent="0.25">
      <c r="A105" s="151" t="s">
        <v>1771</v>
      </c>
      <c r="B105" s="149" t="s">
        <v>1770</v>
      </c>
      <c r="C105" s="149" t="s">
        <v>1830</v>
      </c>
      <c r="D105" s="150">
        <v>9.9999999999999995E-8</v>
      </c>
      <c r="E105" s="145"/>
      <c r="F105" s="145"/>
      <c r="P105" s="157"/>
      <c r="Q105" s="154"/>
      <c r="R105" s="154"/>
      <c r="S105" s="154"/>
      <c r="T105" s="154"/>
      <c r="U105" s="154"/>
      <c r="V105" s="154"/>
      <c r="W105" s="154"/>
      <c r="X105" s="154"/>
    </row>
    <row r="106" spans="1:24" x14ac:dyDescent="0.25">
      <c r="A106" s="153" t="s">
        <v>162</v>
      </c>
      <c r="B106" s="149" t="s">
        <v>1770</v>
      </c>
      <c r="C106" s="149" t="s">
        <v>236</v>
      </c>
      <c r="D106" s="150">
        <v>24080747.816100001</v>
      </c>
      <c r="E106" s="145"/>
      <c r="F106" s="145"/>
    </row>
    <row r="107" spans="1:24" x14ac:dyDescent="0.25">
      <c r="A107" s="151" t="s">
        <v>387</v>
      </c>
      <c r="B107" s="149" t="s">
        <v>1770</v>
      </c>
      <c r="C107" s="149" t="s">
        <v>1831</v>
      </c>
      <c r="D107" s="150">
        <v>24080747.816100001</v>
      </c>
      <c r="E107" s="145"/>
      <c r="F107" s="145"/>
    </row>
    <row r="108" spans="1:24" ht="16.5" customHeight="1" x14ac:dyDescent="0.25">
      <c r="A108" s="151" t="s">
        <v>1771</v>
      </c>
      <c r="B108" s="149" t="s">
        <v>1770</v>
      </c>
      <c r="C108" s="149" t="s">
        <v>1832</v>
      </c>
      <c r="D108" s="150">
        <v>9.9999999999999995E-8</v>
      </c>
      <c r="E108" s="145"/>
      <c r="F108" s="145"/>
    </row>
    <row r="109" spans="1:24" ht="16.5" customHeight="1" x14ac:dyDescent="0.25">
      <c r="A109" s="153" t="s">
        <v>164</v>
      </c>
      <c r="B109" s="149" t="s">
        <v>1770</v>
      </c>
      <c r="C109" s="149" t="s">
        <v>238</v>
      </c>
      <c r="D109" s="150">
        <v>-3856363.9002200002</v>
      </c>
      <c r="E109" s="145"/>
      <c r="F109" s="145"/>
    </row>
    <row r="110" spans="1:24" ht="16.5" customHeight="1" x14ac:dyDescent="0.25">
      <c r="A110" s="153"/>
      <c r="B110" s="149" t="s">
        <v>1770</v>
      </c>
      <c r="C110" s="149" t="s">
        <v>1833</v>
      </c>
      <c r="D110" s="150">
        <v>-3856363.9002200002</v>
      </c>
      <c r="E110" s="145"/>
      <c r="F110" s="145"/>
    </row>
    <row r="111" spans="1:24" ht="16.5" customHeight="1" x14ac:dyDescent="0.25">
      <c r="A111" s="153"/>
      <c r="B111" s="149" t="s">
        <v>1770</v>
      </c>
      <c r="C111" s="149" t="s">
        <v>1834</v>
      </c>
      <c r="D111" s="150">
        <v>9.9999999999999995E-8</v>
      </c>
      <c r="E111" s="145"/>
      <c r="F111" s="145"/>
    </row>
    <row r="112" spans="1:24" x14ac:dyDescent="0.25">
      <c r="A112" s="153" t="s">
        <v>166</v>
      </c>
      <c r="B112" s="149" t="s">
        <v>1770</v>
      </c>
      <c r="C112" s="149" t="s">
        <v>240</v>
      </c>
      <c r="D112" s="150">
        <v>6385142.5062999986</v>
      </c>
      <c r="E112" s="145"/>
      <c r="F112" s="145"/>
    </row>
    <row r="113" spans="1:24" x14ac:dyDescent="0.25">
      <c r="A113" s="151" t="s">
        <v>387</v>
      </c>
      <c r="B113" s="149" t="s">
        <v>1770</v>
      </c>
      <c r="C113" s="149" t="s">
        <v>1835</v>
      </c>
      <c r="D113" s="150">
        <v>6385142.5062999986</v>
      </c>
      <c r="E113" s="145"/>
      <c r="F113" s="145"/>
    </row>
    <row r="114" spans="1:24" x14ac:dyDescent="0.25">
      <c r="A114" s="151" t="s">
        <v>1771</v>
      </c>
      <c r="B114" s="149" t="s">
        <v>1770</v>
      </c>
      <c r="C114" s="149" t="s">
        <v>1836</v>
      </c>
      <c r="D114" s="150">
        <v>9.9999999999999995E-8</v>
      </c>
      <c r="E114" s="145"/>
      <c r="F114" s="145"/>
    </row>
    <row r="115" spans="1:24" x14ac:dyDescent="0.25">
      <c r="A115" s="153" t="s">
        <v>168</v>
      </c>
      <c r="B115" s="149" t="s">
        <v>1770</v>
      </c>
      <c r="C115" s="149" t="s">
        <v>242</v>
      </c>
      <c r="D115" s="150">
        <v>-3976993.0843699998</v>
      </c>
      <c r="E115" s="145"/>
      <c r="F115" s="145"/>
    </row>
    <row r="116" spans="1:24" x14ac:dyDescent="0.25">
      <c r="A116" s="153"/>
      <c r="B116" s="149" t="s">
        <v>1770</v>
      </c>
      <c r="C116" s="149" t="s">
        <v>1837</v>
      </c>
      <c r="D116" s="150">
        <v>-3976993.0843699998</v>
      </c>
      <c r="E116" s="145"/>
      <c r="F116" s="145"/>
    </row>
    <row r="117" spans="1:24" x14ac:dyDescent="0.25">
      <c r="A117" s="153"/>
      <c r="B117" s="149" t="s">
        <v>1770</v>
      </c>
      <c r="C117" s="149" t="s">
        <v>1838</v>
      </c>
      <c r="D117" s="150">
        <v>9.9999999999999995E-8</v>
      </c>
      <c r="E117" s="145"/>
      <c r="F117" s="145"/>
    </row>
    <row r="118" spans="1:24" s="101" customFormat="1" x14ac:dyDescent="0.25">
      <c r="A118" s="149" t="s">
        <v>1839</v>
      </c>
      <c r="B118" s="149" t="s">
        <v>1770</v>
      </c>
      <c r="C118" s="149" t="s">
        <v>255</v>
      </c>
      <c r="D118" s="150">
        <v>111964645.71496999</v>
      </c>
      <c r="E118" s="145"/>
      <c r="F118" s="145"/>
      <c r="G118" s="70"/>
    </row>
    <row r="119" spans="1:24" x14ac:dyDescent="0.25">
      <c r="A119" s="153" t="s">
        <v>160</v>
      </c>
      <c r="B119" s="149" t="s">
        <v>1770</v>
      </c>
      <c r="C119" s="149" t="s">
        <v>257</v>
      </c>
      <c r="D119" s="150">
        <v>111964645.71496999</v>
      </c>
      <c r="E119" s="145"/>
      <c r="F119" s="145"/>
    </row>
    <row r="120" spans="1:24" x14ac:dyDescent="0.25">
      <c r="A120" s="151" t="s">
        <v>387</v>
      </c>
      <c r="B120" s="149" t="s">
        <v>1770</v>
      </c>
      <c r="C120" s="149" t="s">
        <v>1840</v>
      </c>
      <c r="D120" s="150">
        <v>107376693.22453</v>
      </c>
      <c r="E120" s="145"/>
      <c r="F120" s="145"/>
      <c r="P120" s="145"/>
      <c r="Q120" s="154"/>
      <c r="R120" s="154"/>
      <c r="S120" s="154"/>
      <c r="T120" s="154"/>
      <c r="U120" s="154"/>
      <c r="V120" s="154"/>
      <c r="W120" s="154"/>
      <c r="X120" s="154"/>
    </row>
    <row r="121" spans="1:24" x14ac:dyDescent="0.25">
      <c r="A121" s="151" t="s">
        <v>1771</v>
      </c>
      <c r="B121" s="149" t="s">
        <v>1770</v>
      </c>
      <c r="C121" s="149" t="s">
        <v>1841</v>
      </c>
      <c r="D121" s="150">
        <v>4587952.4904400008</v>
      </c>
      <c r="E121" s="145"/>
      <c r="F121" s="145"/>
      <c r="P121" s="157"/>
      <c r="Q121" s="154"/>
      <c r="R121" s="154"/>
      <c r="S121" s="154"/>
      <c r="T121" s="154"/>
      <c r="U121" s="154"/>
      <c r="V121" s="154"/>
      <c r="W121" s="154"/>
      <c r="X121" s="154"/>
    </row>
    <row r="122" spans="1:24" x14ac:dyDescent="0.25">
      <c r="A122" s="153" t="s">
        <v>162</v>
      </c>
      <c r="B122" s="149" t="s">
        <v>1770</v>
      </c>
      <c r="C122" s="149" t="s">
        <v>258</v>
      </c>
      <c r="D122" s="150">
        <v>21665861.948869999</v>
      </c>
      <c r="E122" s="145"/>
      <c r="F122" s="145"/>
    </row>
    <row r="123" spans="1:24" x14ac:dyDescent="0.25">
      <c r="A123" s="151" t="s">
        <v>387</v>
      </c>
      <c r="B123" s="149" t="s">
        <v>1770</v>
      </c>
      <c r="C123" s="149" t="s">
        <v>1842</v>
      </c>
      <c r="D123" s="150">
        <v>21665395.801430002</v>
      </c>
      <c r="E123" s="145"/>
      <c r="F123" s="145"/>
    </row>
    <row r="124" spans="1:24" ht="16.5" customHeight="1" x14ac:dyDescent="0.25">
      <c r="A124" s="151" t="s">
        <v>1771</v>
      </c>
      <c r="B124" s="149" t="s">
        <v>1770</v>
      </c>
      <c r="C124" s="149" t="s">
        <v>1843</v>
      </c>
      <c r="D124" s="150">
        <v>466.14744000000002</v>
      </c>
      <c r="E124" s="145"/>
      <c r="F124" s="145"/>
    </row>
    <row r="125" spans="1:24" ht="16.5" customHeight="1" x14ac:dyDescent="0.25">
      <c r="A125" s="153" t="s">
        <v>164</v>
      </c>
      <c r="B125" s="149" t="s">
        <v>1770</v>
      </c>
      <c r="C125" s="149" t="s">
        <v>259</v>
      </c>
      <c r="D125" s="150">
        <v>-1940306.05174</v>
      </c>
      <c r="E125" s="145"/>
      <c r="F125" s="145"/>
    </row>
    <row r="126" spans="1:24" ht="16.5" customHeight="1" x14ac:dyDescent="0.25">
      <c r="A126" s="153"/>
      <c r="B126" s="149" t="s">
        <v>1770</v>
      </c>
      <c r="C126" s="149" t="s">
        <v>1844</v>
      </c>
      <c r="D126" s="150">
        <v>-1940306.05174</v>
      </c>
      <c r="E126" s="145"/>
      <c r="F126" s="145"/>
    </row>
    <row r="127" spans="1:24" ht="16.5" customHeight="1" x14ac:dyDescent="0.25">
      <c r="A127" s="153"/>
      <c r="B127" s="149" t="s">
        <v>1770</v>
      </c>
      <c r="C127" s="149" t="s">
        <v>1845</v>
      </c>
      <c r="D127" s="150">
        <v>9.9999999999999995E-8</v>
      </c>
      <c r="E127" s="145"/>
      <c r="F127" s="145"/>
    </row>
    <row r="128" spans="1:24" x14ac:dyDescent="0.25">
      <c r="A128" s="153" t="s">
        <v>166</v>
      </c>
      <c r="B128" s="149" t="s">
        <v>1770</v>
      </c>
      <c r="C128" s="149" t="s">
        <v>260</v>
      </c>
      <c r="D128" s="150">
        <v>1843919.39112</v>
      </c>
      <c r="E128" s="145"/>
      <c r="F128" s="145"/>
    </row>
    <row r="129" spans="1:24" x14ac:dyDescent="0.25">
      <c r="A129" s="151" t="s">
        <v>387</v>
      </c>
      <c r="B129" s="149" t="s">
        <v>1770</v>
      </c>
      <c r="C129" s="149" t="s">
        <v>1846</v>
      </c>
      <c r="D129" s="150">
        <v>1843919.39112</v>
      </c>
      <c r="E129" s="145"/>
      <c r="F129" s="145"/>
    </row>
    <row r="130" spans="1:24" x14ac:dyDescent="0.25">
      <c r="A130" s="151" t="s">
        <v>1771</v>
      </c>
      <c r="B130" s="149" t="s">
        <v>1770</v>
      </c>
      <c r="C130" s="149" t="s">
        <v>1847</v>
      </c>
      <c r="D130" s="150">
        <v>9.9999999999999995E-8</v>
      </c>
      <c r="E130" s="145"/>
      <c r="F130" s="145"/>
    </row>
    <row r="131" spans="1:24" x14ac:dyDescent="0.25">
      <c r="A131" s="153" t="s">
        <v>168</v>
      </c>
      <c r="B131" s="149" t="s">
        <v>1770</v>
      </c>
      <c r="C131" s="149" t="s">
        <v>261</v>
      </c>
      <c r="D131" s="150">
        <v>-1478210.4642099999</v>
      </c>
      <c r="E131" s="145"/>
      <c r="F131" s="145"/>
    </row>
    <row r="132" spans="1:24" x14ac:dyDescent="0.25">
      <c r="A132" s="153"/>
      <c r="B132" s="149" t="s">
        <v>1770</v>
      </c>
      <c r="C132" s="149" t="s">
        <v>1848</v>
      </c>
      <c r="D132" s="150">
        <v>-1478210.4642099999</v>
      </c>
      <c r="E132" s="145"/>
      <c r="F132" s="145"/>
    </row>
    <row r="133" spans="1:24" x14ac:dyDescent="0.25">
      <c r="A133" s="153"/>
      <c r="B133" s="149" t="s">
        <v>1770</v>
      </c>
      <c r="C133" s="149" t="s">
        <v>1849</v>
      </c>
      <c r="D133" s="150">
        <v>9.9999999999999995E-8</v>
      </c>
      <c r="E133" s="145"/>
      <c r="F133" s="145"/>
    </row>
    <row r="134" spans="1:24" s="101" customFormat="1" x14ac:dyDescent="0.25">
      <c r="A134" s="149" t="s">
        <v>245</v>
      </c>
      <c r="B134" s="149" t="s">
        <v>1770</v>
      </c>
      <c r="C134" s="149" t="s">
        <v>244</v>
      </c>
      <c r="D134" s="150">
        <v>0</v>
      </c>
      <c r="E134" s="145"/>
      <c r="F134" s="145"/>
      <c r="G134" s="70"/>
    </row>
    <row r="135" spans="1:24" x14ac:dyDescent="0.25">
      <c r="A135" s="153" t="s">
        <v>160</v>
      </c>
      <c r="B135" s="149" t="s">
        <v>1770</v>
      </c>
      <c r="C135" s="149" t="s">
        <v>247</v>
      </c>
      <c r="D135" s="150">
        <v>0</v>
      </c>
      <c r="E135" s="145"/>
      <c r="F135" s="145"/>
    </row>
    <row r="136" spans="1:24" x14ac:dyDescent="0.25">
      <c r="A136" s="151" t="s">
        <v>387</v>
      </c>
      <c r="B136" s="149" t="s">
        <v>1770</v>
      </c>
      <c r="C136" s="149" t="s">
        <v>1850</v>
      </c>
      <c r="D136" s="150">
        <v>0</v>
      </c>
      <c r="E136" s="145"/>
      <c r="F136" s="145"/>
      <c r="P136" s="145"/>
      <c r="Q136" s="154"/>
      <c r="R136" s="154"/>
      <c r="S136" s="154"/>
      <c r="T136" s="154"/>
      <c r="U136" s="154"/>
      <c r="V136" s="154"/>
      <c r="W136" s="154"/>
      <c r="X136" s="154"/>
    </row>
    <row r="137" spans="1:24" x14ac:dyDescent="0.25">
      <c r="A137" s="151" t="s">
        <v>1771</v>
      </c>
      <c r="B137" s="149" t="s">
        <v>1770</v>
      </c>
      <c r="C137" s="149" t="s">
        <v>1850</v>
      </c>
      <c r="D137" s="150">
        <v>0</v>
      </c>
      <c r="E137" s="145"/>
      <c r="F137" s="145"/>
      <c r="P137" s="157"/>
      <c r="Q137" s="154"/>
      <c r="R137" s="154"/>
      <c r="S137" s="154"/>
      <c r="T137" s="154"/>
      <c r="U137" s="154"/>
      <c r="V137" s="154"/>
      <c r="W137" s="154"/>
      <c r="X137" s="154"/>
    </row>
    <row r="138" spans="1:24" x14ac:dyDescent="0.25">
      <c r="A138" s="153" t="s">
        <v>162</v>
      </c>
      <c r="B138" s="149" t="s">
        <v>1770</v>
      </c>
      <c r="C138" s="149" t="s">
        <v>248</v>
      </c>
      <c r="D138" s="150">
        <v>0</v>
      </c>
      <c r="E138" s="145"/>
      <c r="F138" s="145"/>
    </row>
    <row r="139" spans="1:24" x14ac:dyDescent="0.25">
      <c r="A139" s="151" t="s">
        <v>387</v>
      </c>
      <c r="B139" s="149" t="s">
        <v>1770</v>
      </c>
      <c r="C139" s="149" t="s">
        <v>1851</v>
      </c>
      <c r="D139" s="150">
        <v>0</v>
      </c>
      <c r="E139" s="145"/>
      <c r="F139" s="145"/>
    </row>
    <row r="140" spans="1:24" x14ac:dyDescent="0.25">
      <c r="A140" s="151" t="s">
        <v>1771</v>
      </c>
      <c r="B140" s="149" t="s">
        <v>1770</v>
      </c>
      <c r="C140" s="149" t="s">
        <v>1852</v>
      </c>
      <c r="D140" s="150">
        <v>0</v>
      </c>
      <c r="E140" s="145"/>
      <c r="F140" s="145"/>
    </row>
    <row r="141" spans="1:24" x14ac:dyDescent="0.25">
      <c r="A141" s="153" t="s">
        <v>164</v>
      </c>
      <c r="B141" s="149" t="s">
        <v>1770</v>
      </c>
      <c r="C141" s="149" t="s">
        <v>250</v>
      </c>
      <c r="D141" s="150">
        <v>0</v>
      </c>
      <c r="E141" s="145"/>
      <c r="F141" s="145"/>
    </row>
    <row r="142" spans="1:24" x14ac:dyDescent="0.25">
      <c r="A142" s="153"/>
      <c r="B142" s="149" t="s">
        <v>1770</v>
      </c>
      <c r="C142" s="149" t="s">
        <v>1853</v>
      </c>
      <c r="D142" s="150">
        <v>0</v>
      </c>
      <c r="E142" s="145"/>
      <c r="F142" s="145"/>
    </row>
    <row r="143" spans="1:24" x14ac:dyDescent="0.25">
      <c r="A143" s="153"/>
      <c r="B143" s="149" t="s">
        <v>1770</v>
      </c>
      <c r="C143" s="149" t="s">
        <v>1854</v>
      </c>
      <c r="D143" s="150">
        <v>0</v>
      </c>
      <c r="E143" s="145"/>
      <c r="F143" s="145"/>
    </row>
    <row r="144" spans="1:24" x14ac:dyDescent="0.25">
      <c r="A144" s="153" t="s">
        <v>166</v>
      </c>
      <c r="B144" s="149" t="s">
        <v>1770</v>
      </c>
      <c r="C144" s="149" t="s">
        <v>252</v>
      </c>
      <c r="D144" s="150">
        <v>0</v>
      </c>
      <c r="E144" s="145"/>
      <c r="F144" s="145"/>
    </row>
    <row r="145" spans="1:24" x14ac:dyDescent="0.25">
      <c r="A145" s="151" t="s">
        <v>387</v>
      </c>
      <c r="B145" s="149" t="s">
        <v>1770</v>
      </c>
      <c r="C145" s="149" t="s">
        <v>1855</v>
      </c>
      <c r="D145" s="150">
        <v>0</v>
      </c>
      <c r="E145" s="145"/>
      <c r="F145" s="145"/>
    </row>
    <row r="146" spans="1:24" x14ac:dyDescent="0.25">
      <c r="A146" s="151" t="s">
        <v>1771</v>
      </c>
      <c r="B146" s="149" t="s">
        <v>1770</v>
      </c>
      <c r="C146" s="149" t="s">
        <v>1856</v>
      </c>
      <c r="D146" s="150">
        <v>0</v>
      </c>
      <c r="E146" s="145"/>
      <c r="F146" s="145"/>
    </row>
    <row r="147" spans="1:24" x14ac:dyDescent="0.25">
      <c r="A147" s="153" t="s">
        <v>168</v>
      </c>
      <c r="B147" s="149" t="s">
        <v>1770</v>
      </c>
      <c r="C147" s="149" t="s">
        <v>254</v>
      </c>
      <c r="D147" s="150">
        <v>0</v>
      </c>
      <c r="E147" s="145"/>
      <c r="F147" s="145"/>
    </row>
    <row r="148" spans="1:24" x14ac:dyDescent="0.25">
      <c r="A148" s="153"/>
      <c r="B148" s="149" t="s">
        <v>1770</v>
      </c>
      <c r="C148" s="149" t="s">
        <v>1857</v>
      </c>
      <c r="D148" s="150">
        <v>0</v>
      </c>
      <c r="E148" s="145"/>
      <c r="F148" s="145"/>
    </row>
    <row r="149" spans="1:24" x14ac:dyDescent="0.25">
      <c r="A149" s="153"/>
      <c r="B149" s="149" t="s">
        <v>1770</v>
      </c>
      <c r="C149" s="149" t="s">
        <v>1858</v>
      </c>
      <c r="D149" s="150">
        <v>0</v>
      </c>
      <c r="E149" s="145"/>
      <c r="F149" s="145"/>
    </row>
    <row r="150" spans="1:24" x14ac:dyDescent="0.25">
      <c r="A150" s="149" t="s">
        <v>264</v>
      </c>
      <c r="B150" s="149" t="s">
        <v>1770</v>
      </c>
      <c r="C150" s="70" t="s">
        <v>1859</v>
      </c>
      <c r="D150" s="150">
        <v>391439434</v>
      </c>
      <c r="E150" s="145"/>
      <c r="F150" s="145"/>
    </row>
    <row r="151" spans="1:24" x14ac:dyDescent="0.25">
      <c r="A151" s="151" t="s">
        <v>387</v>
      </c>
      <c r="B151" s="149" t="s">
        <v>1770</v>
      </c>
      <c r="C151" s="70" t="s">
        <v>1860</v>
      </c>
      <c r="D151" s="150">
        <v>387264032</v>
      </c>
      <c r="H151" s="98"/>
      <c r="I151" s="98"/>
      <c r="J151" s="98"/>
      <c r="K151" s="98"/>
      <c r="L151" s="98"/>
      <c r="M151" s="98"/>
      <c r="N151" s="98"/>
      <c r="O151" s="98"/>
      <c r="P151" s="157"/>
      <c r="Q151" s="154"/>
      <c r="R151" s="154"/>
      <c r="S151" s="154"/>
      <c r="T151" s="154"/>
      <c r="U151" s="154"/>
      <c r="V151" s="154"/>
      <c r="W151" s="154"/>
      <c r="X151" s="154"/>
    </row>
    <row r="152" spans="1:24" x14ac:dyDescent="0.25">
      <c r="A152" s="151" t="s">
        <v>1771</v>
      </c>
      <c r="B152" s="149" t="s">
        <v>1770</v>
      </c>
      <c r="C152" s="149" t="s">
        <v>1861</v>
      </c>
      <c r="D152" s="150">
        <v>4175402</v>
      </c>
      <c r="E152" s="145"/>
      <c r="F152" s="145"/>
      <c r="H152" s="98"/>
      <c r="I152" s="98"/>
      <c r="J152" s="98"/>
      <c r="K152" s="98"/>
      <c r="L152" s="98"/>
      <c r="M152" s="98"/>
      <c r="N152" s="98"/>
      <c r="O152" s="98"/>
      <c r="P152" s="157"/>
      <c r="Q152" s="154"/>
      <c r="R152" s="154"/>
      <c r="S152" s="154"/>
      <c r="T152" s="154"/>
      <c r="U152" s="154"/>
      <c r="V152" s="154"/>
      <c r="W152" s="154"/>
      <c r="X152" s="154"/>
    </row>
    <row r="153" spans="1:24" x14ac:dyDescent="0.25">
      <c r="A153" s="153" t="s">
        <v>164</v>
      </c>
      <c r="B153" s="149" t="s">
        <v>1770</v>
      </c>
      <c r="C153" s="149" t="s">
        <v>1862</v>
      </c>
      <c r="D153" s="150">
        <v>-16831072</v>
      </c>
      <c r="E153" s="145"/>
      <c r="F153" s="145"/>
      <c r="H153" s="98"/>
      <c r="I153" s="98"/>
      <c r="J153" s="98"/>
      <c r="K153" s="98"/>
      <c r="L153" s="98"/>
      <c r="M153" s="98"/>
      <c r="N153" s="98"/>
      <c r="O153" s="98"/>
      <c r="P153" s="157"/>
      <c r="Q153" s="154"/>
      <c r="R153" s="154"/>
      <c r="S153" s="154"/>
      <c r="T153" s="154"/>
      <c r="U153" s="154"/>
      <c r="V153" s="154"/>
      <c r="W153" s="154"/>
      <c r="X153" s="154"/>
    </row>
    <row r="154" spans="1:24" x14ac:dyDescent="0.25">
      <c r="A154" s="149" t="s">
        <v>272</v>
      </c>
      <c r="B154" s="149" t="s">
        <v>1770</v>
      </c>
      <c r="C154" s="149" t="s">
        <v>271</v>
      </c>
      <c r="D154" s="150">
        <v>160504440</v>
      </c>
      <c r="E154" s="145"/>
      <c r="F154" s="145"/>
    </row>
    <row r="155" spans="1:24" x14ac:dyDescent="0.25">
      <c r="A155" s="153" t="s">
        <v>266</v>
      </c>
      <c r="B155" s="149" t="s">
        <v>1770</v>
      </c>
      <c r="C155" s="149" t="s">
        <v>274</v>
      </c>
      <c r="D155" s="150">
        <v>152706684</v>
      </c>
      <c r="E155" s="145"/>
      <c r="F155" s="145"/>
    </row>
    <row r="156" spans="1:24" x14ac:dyDescent="0.25">
      <c r="A156" s="151" t="s">
        <v>387</v>
      </c>
      <c r="B156" s="149" t="s">
        <v>1770</v>
      </c>
      <c r="C156" s="149" t="s">
        <v>1863</v>
      </c>
      <c r="D156" s="150">
        <v>152706684</v>
      </c>
      <c r="E156" s="145"/>
      <c r="F156" s="145"/>
      <c r="H156" s="98"/>
      <c r="I156" s="98"/>
      <c r="J156" s="98"/>
      <c r="K156" s="98"/>
      <c r="L156" s="98"/>
      <c r="M156" s="98"/>
      <c r="N156" s="98"/>
      <c r="O156" s="98"/>
      <c r="P156" s="145"/>
      <c r="Q156" s="154"/>
      <c r="R156" s="154"/>
      <c r="S156" s="154"/>
      <c r="T156" s="154"/>
      <c r="U156" s="154"/>
      <c r="V156" s="154"/>
      <c r="W156" s="154"/>
      <c r="X156" s="154"/>
    </row>
    <row r="157" spans="1:24" x14ac:dyDescent="0.25">
      <c r="A157" s="151" t="s">
        <v>1771</v>
      </c>
      <c r="B157" s="149" t="s">
        <v>1770</v>
      </c>
      <c r="C157" s="149" t="s">
        <v>1864</v>
      </c>
      <c r="D157" s="150">
        <v>9.9999999999999995E-8</v>
      </c>
      <c r="E157" s="145"/>
      <c r="F157" s="145"/>
      <c r="H157" s="98"/>
      <c r="I157" s="98"/>
      <c r="J157" s="98"/>
      <c r="K157" s="98"/>
      <c r="L157" s="98"/>
      <c r="M157" s="98"/>
      <c r="N157" s="98"/>
      <c r="O157" s="98"/>
      <c r="P157" s="157"/>
      <c r="Q157" s="154"/>
      <c r="R157" s="154"/>
      <c r="S157" s="154"/>
      <c r="T157" s="154"/>
      <c r="U157" s="154"/>
      <c r="V157" s="154"/>
      <c r="W157" s="154"/>
      <c r="X157" s="154"/>
    </row>
    <row r="158" spans="1:24" x14ac:dyDescent="0.25">
      <c r="A158" s="153" t="s">
        <v>164</v>
      </c>
      <c r="B158" s="149" t="s">
        <v>1770</v>
      </c>
      <c r="C158" s="149" t="s">
        <v>276</v>
      </c>
      <c r="D158" s="150">
        <v>-1428069</v>
      </c>
      <c r="E158" s="149"/>
      <c r="F158" s="145"/>
      <c r="H158" s="98"/>
      <c r="I158" s="98"/>
      <c r="J158" s="98"/>
      <c r="K158" s="98"/>
      <c r="L158" s="98"/>
      <c r="M158" s="98"/>
      <c r="N158" s="98"/>
      <c r="O158" s="98"/>
      <c r="P158" s="157"/>
      <c r="Q158" s="154"/>
      <c r="R158" s="154"/>
      <c r="S158" s="154"/>
      <c r="T158" s="154"/>
      <c r="U158" s="154"/>
      <c r="V158" s="154"/>
      <c r="W158" s="154"/>
      <c r="X158" s="154"/>
    </row>
    <row r="159" spans="1:24" x14ac:dyDescent="0.25">
      <c r="A159" s="153"/>
      <c r="B159" s="149" t="s">
        <v>1770</v>
      </c>
      <c r="C159" s="149" t="s">
        <v>1865</v>
      </c>
      <c r="D159" s="150">
        <v>-1428069</v>
      </c>
      <c r="E159" s="149"/>
      <c r="F159" s="145"/>
      <c r="H159" s="98"/>
      <c r="I159" s="98"/>
      <c r="J159" s="98"/>
      <c r="K159" s="98"/>
      <c r="L159" s="98"/>
      <c r="M159" s="98"/>
      <c r="N159" s="98"/>
      <c r="O159" s="98"/>
      <c r="P159" s="157"/>
      <c r="Q159" s="154"/>
      <c r="R159" s="154"/>
      <c r="S159" s="154"/>
      <c r="T159" s="154"/>
      <c r="U159" s="154"/>
      <c r="V159" s="154"/>
      <c r="W159" s="154"/>
      <c r="X159" s="154"/>
    </row>
    <row r="160" spans="1:24" x14ac:dyDescent="0.25">
      <c r="A160" s="153"/>
      <c r="B160" s="149" t="s">
        <v>1770</v>
      </c>
      <c r="C160" s="149" t="s">
        <v>1866</v>
      </c>
      <c r="D160" s="150">
        <v>9.9999999999999995E-8</v>
      </c>
      <c r="E160" s="149"/>
      <c r="F160" s="145"/>
      <c r="H160" s="98"/>
      <c r="I160" s="98"/>
      <c r="J160" s="98"/>
      <c r="K160" s="98"/>
      <c r="L160" s="98"/>
      <c r="M160" s="98"/>
      <c r="N160" s="98"/>
      <c r="O160" s="98"/>
      <c r="P160" s="157"/>
      <c r="Q160" s="154"/>
      <c r="R160" s="154"/>
      <c r="S160" s="154"/>
      <c r="T160" s="154"/>
      <c r="U160" s="154"/>
      <c r="V160" s="154"/>
      <c r="W160" s="154"/>
      <c r="X160" s="154"/>
    </row>
    <row r="161" spans="1:24" x14ac:dyDescent="0.25">
      <c r="A161" s="153" t="s">
        <v>166</v>
      </c>
      <c r="B161" s="149" t="s">
        <v>1770</v>
      </c>
      <c r="C161" s="149" t="s">
        <v>278</v>
      </c>
      <c r="D161" s="150">
        <v>7797756</v>
      </c>
      <c r="E161" s="145"/>
      <c r="F161" s="145"/>
    </row>
    <row r="162" spans="1:24" x14ac:dyDescent="0.25">
      <c r="A162" s="151" t="s">
        <v>387</v>
      </c>
      <c r="B162" s="149" t="s">
        <v>1770</v>
      </c>
      <c r="C162" s="149" t="s">
        <v>1867</v>
      </c>
      <c r="D162" s="150">
        <v>7797756</v>
      </c>
      <c r="E162" s="145"/>
      <c r="F162" s="145"/>
    </row>
    <row r="163" spans="1:24" x14ac:dyDescent="0.25">
      <c r="A163" s="151" t="s">
        <v>1771</v>
      </c>
      <c r="B163" s="149" t="s">
        <v>1770</v>
      </c>
      <c r="C163" s="149" t="s">
        <v>1868</v>
      </c>
      <c r="D163" s="150">
        <v>9.9999999999999995E-8</v>
      </c>
      <c r="E163" s="145"/>
      <c r="F163" s="145"/>
    </row>
    <row r="164" spans="1:24" x14ac:dyDescent="0.25">
      <c r="A164" s="153" t="s">
        <v>168</v>
      </c>
      <c r="B164" s="149" t="s">
        <v>1770</v>
      </c>
      <c r="C164" s="149" t="s">
        <v>280</v>
      </c>
      <c r="D164" s="150">
        <v>-6723833</v>
      </c>
      <c r="E164" s="145"/>
      <c r="F164" s="145"/>
    </row>
    <row r="165" spans="1:24" x14ac:dyDescent="0.25">
      <c r="A165" s="153"/>
      <c r="B165" s="149" t="s">
        <v>1770</v>
      </c>
      <c r="C165" s="149" t="s">
        <v>1869</v>
      </c>
      <c r="D165" s="150">
        <v>-6723833</v>
      </c>
      <c r="E165" s="145"/>
      <c r="F165" s="145"/>
    </row>
    <row r="166" spans="1:24" x14ac:dyDescent="0.25">
      <c r="A166" s="153"/>
      <c r="B166" s="149" t="s">
        <v>1770</v>
      </c>
      <c r="C166" s="149" t="s">
        <v>1870</v>
      </c>
      <c r="D166" s="150">
        <v>9.9999999999999995E-8</v>
      </c>
      <c r="E166" s="145"/>
      <c r="F166" s="145"/>
    </row>
    <row r="167" spans="1:24" x14ac:dyDescent="0.25">
      <c r="A167" s="149" t="s">
        <v>283</v>
      </c>
      <c r="B167" s="149" t="s">
        <v>1770</v>
      </c>
      <c r="C167" s="149" t="s">
        <v>282</v>
      </c>
      <c r="D167" s="150">
        <v>32310390</v>
      </c>
      <c r="E167" s="145"/>
      <c r="F167" s="145"/>
    </row>
    <row r="168" spans="1:24" x14ac:dyDescent="0.25">
      <c r="A168" s="153" t="s">
        <v>266</v>
      </c>
      <c r="B168" s="149" t="s">
        <v>1770</v>
      </c>
      <c r="C168" s="149" t="s">
        <v>285</v>
      </c>
      <c r="D168" s="150">
        <v>30572857</v>
      </c>
      <c r="E168" s="145"/>
      <c r="F168" s="145"/>
    </row>
    <row r="169" spans="1:24" x14ac:dyDescent="0.25">
      <c r="A169" s="151" t="s">
        <v>387</v>
      </c>
      <c r="B169" s="149" t="s">
        <v>1770</v>
      </c>
      <c r="C169" s="149" t="s">
        <v>1871</v>
      </c>
      <c r="D169" s="150">
        <v>30572857</v>
      </c>
      <c r="E169" s="145"/>
      <c r="F169" s="145"/>
      <c r="H169" s="98"/>
      <c r="I169" s="98"/>
      <c r="J169" s="98"/>
      <c r="K169" s="98"/>
      <c r="L169" s="98"/>
      <c r="M169" s="98"/>
      <c r="N169" s="98"/>
      <c r="O169" s="98"/>
      <c r="P169" s="145"/>
      <c r="Q169" s="154"/>
      <c r="R169" s="154"/>
      <c r="S169" s="154"/>
      <c r="T169" s="154"/>
      <c r="U169" s="154"/>
      <c r="V169" s="154"/>
      <c r="W169" s="154"/>
      <c r="X169" s="154"/>
    </row>
    <row r="170" spans="1:24" x14ac:dyDescent="0.25">
      <c r="A170" s="151" t="s">
        <v>1771</v>
      </c>
      <c r="B170" s="149" t="s">
        <v>1770</v>
      </c>
      <c r="C170" s="149" t="s">
        <v>1872</v>
      </c>
      <c r="D170" s="150">
        <v>9.9999999999999995E-8</v>
      </c>
      <c r="E170" s="145"/>
      <c r="F170" s="145"/>
      <c r="H170" s="98"/>
      <c r="I170" s="98"/>
      <c r="J170" s="98"/>
      <c r="K170" s="98"/>
      <c r="L170" s="98"/>
      <c r="M170" s="98"/>
      <c r="N170" s="98"/>
      <c r="O170" s="98"/>
      <c r="P170" s="157"/>
      <c r="Q170" s="154"/>
      <c r="R170" s="154"/>
      <c r="S170" s="154"/>
      <c r="T170" s="154"/>
      <c r="U170" s="154"/>
      <c r="V170" s="154"/>
      <c r="W170" s="154"/>
      <c r="X170" s="154"/>
    </row>
    <row r="171" spans="1:24" x14ac:dyDescent="0.25">
      <c r="A171" s="153" t="s">
        <v>164</v>
      </c>
      <c r="B171" s="149" t="s">
        <v>1770</v>
      </c>
      <c r="C171" s="149" t="s">
        <v>287</v>
      </c>
      <c r="D171" s="150">
        <v>-286348</v>
      </c>
      <c r="E171"/>
      <c r="F171"/>
      <c r="G171"/>
      <c r="H171"/>
      <c r="I171" s="98"/>
      <c r="J171" s="98"/>
      <c r="K171" s="98"/>
      <c r="L171" s="98"/>
      <c r="M171" s="98"/>
      <c r="N171" s="98"/>
      <c r="O171" s="98"/>
      <c r="P171" s="157"/>
      <c r="Q171" s="154"/>
      <c r="R171" s="154"/>
      <c r="S171" s="154"/>
      <c r="T171" s="154"/>
      <c r="U171" s="154"/>
      <c r="V171" s="154"/>
      <c r="W171" s="154"/>
      <c r="X171" s="154"/>
    </row>
    <row r="172" spans="1:24" x14ac:dyDescent="0.25">
      <c r="A172" s="153"/>
      <c r="B172" s="149" t="s">
        <v>1770</v>
      </c>
      <c r="C172" s="149" t="s">
        <v>1873</v>
      </c>
      <c r="D172" s="150">
        <v>-286348</v>
      </c>
      <c r="E172"/>
      <c r="F172"/>
      <c r="G172"/>
      <c r="H172"/>
      <c r="I172" s="98"/>
      <c r="J172" s="98"/>
      <c r="K172" s="98"/>
      <c r="L172" s="98"/>
      <c r="M172" s="98"/>
      <c r="N172" s="98"/>
      <c r="O172" s="98"/>
      <c r="P172" s="157"/>
      <c r="Q172" s="154"/>
      <c r="R172" s="154"/>
      <c r="S172" s="154"/>
      <c r="T172" s="154"/>
      <c r="U172" s="154"/>
      <c r="V172" s="154"/>
      <c r="W172" s="154"/>
      <c r="X172" s="154"/>
    </row>
    <row r="173" spans="1:24" x14ac:dyDescent="0.25">
      <c r="A173" s="153"/>
      <c r="B173" s="149" t="s">
        <v>1770</v>
      </c>
      <c r="C173" s="149" t="s">
        <v>1874</v>
      </c>
      <c r="D173" s="150">
        <v>9.9999999999999995E-8</v>
      </c>
      <c r="E173"/>
      <c r="F173"/>
      <c r="G173"/>
      <c r="H173"/>
      <c r="I173" s="98"/>
      <c r="J173" s="98"/>
      <c r="K173" s="98"/>
      <c r="L173" s="98"/>
      <c r="M173" s="98"/>
      <c r="N173" s="98"/>
      <c r="O173" s="98"/>
      <c r="P173" s="157"/>
      <c r="Q173" s="154"/>
      <c r="R173" s="154"/>
      <c r="S173" s="154"/>
      <c r="T173" s="154"/>
      <c r="U173" s="154"/>
      <c r="V173" s="154"/>
      <c r="W173" s="154"/>
      <c r="X173" s="154"/>
    </row>
    <row r="174" spans="1:24" x14ac:dyDescent="0.25">
      <c r="A174" s="153" t="s">
        <v>166</v>
      </c>
      <c r="B174" s="149" t="s">
        <v>1770</v>
      </c>
      <c r="C174" s="149" t="s">
        <v>289</v>
      </c>
      <c r="D174" s="150">
        <v>1737533</v>
      </c>
      <c r="E174"/>
      <c r="F174"/>
      <c r="G174"/>
      <c r="H174"/>
    </row>
    <row r="175" spans="1:24" x14ac:dyDescent="0.25">
      <c r="A175" s="151" t="s">
        <v>387</v>
      </c>
      <c r="B175" s="149" t="s">
        <v>1770</v>
      </c>
      <c r="C175" s="149" t="s">
        <v>1875</v>
      </c>
      <c r="D175" s="150">
        <v>1737533</v>
      </c>
      <c r="E175"/>
      <c r="F175"/>
      <c r="G175"/>
      <c r="H175"/>
    </row>
    <row r="176" spans="1:24" x14ac:dyDescent="0.25">
      <c r="A176" s="151" t="s">
        <v>1771</v>
      </c>
      <c r="B176" s="149" t="s">
        <v>1770</v>
      </c>
      <c r="C176" s="149" t="s">
        <v>1876</v>
      </c>
      <c r="D176" s="150">
        <v>9.9999999999999995E-8</v>
      </c>
      <c r="E176"/>
      <c r="F176"/>
      <c r="G176"/>
      <c r="H176"/>
    </row>
    <row r="177" spans="1:24" x14ac:dyDescent="0.25">
      <c r="A177" s="153" t="s">
        <v>168</v>
      </c>
      <c r="B177" s="149" t="s">
        <v>1770</v>
      </c>
      <c r="C177" s="149" t="s">
        <v>291</v>
      </c>
      <c r="D177" s="150">
        <v>-1564965</v>
      </c>
      <c r="E177"/>
      <c r="F177"/>
      <c r="G177"/>
      <c r="H177"/>
    </row>
    <row r="178" spans="1:24" x14ac:dyDescent="0.25">
      <c r="A178" s="153"/>
      <c r="B178" s="149" t="s">
        <v>1770</v>
      </c>
      <c r="C178" s="149" t="s">
        <v>1877</v>
      </c>
      <c r="D178" s="150">
        <v>-1564965</v>
      </c>
      <c r="E178"/>
      <c r="F178"/>
      <c r="G178"/>
      <c r="H178"/>
    </row>
    <row r="179" spans="1:24" x14ac:dyDescent="0.25">
      <c r="A179" s="153"/>
      <c r="B179" s="149" t="s">
        <v>1770</v>
      </c>
      <c r="C179" s="149" t="s">
        <v>1878</v>
      </c>
      <c r="D179" s="150">
        <v>9.9999999999999995E-8</v>
      </c>
      <c r="E179"/>
      <c r="F179"/>
      <c r="G179"/>
      <c r="H179"/>
    </row>
    <row r="180" spans="1:24" x14ac:dyDescent="0.25">
      <c r="A180" s="149" t="s">
        <v>294</v>
      </c>
      <c r="B180" s="149" t="s">
        <v>1770</v>
      </c>
      <c r="C180" s="149" t="s">
        <v>293</v>
      </c>
      <c r="D180" s="150">
        <v>9.9999999999999995E-8</v>
      </c>
      <c r="E180"/>
      <c r="F180"/>
      <c r="G180"/>
      <c r="H180"/>
    </row>
    <row r="181" spans="1:24" x14ac:dyDescent="0.25">
      <c r="A181" s="153" t="s">
        <v>266</v>
      </c>
      <c r="B181" s="149" t="s">
        <v>1770</v>
      </c>
      <c r="C181" s="149" t="s">
        <v>296</v>
      </c>
      <c r="D181" s="150">
        <v>9.9999999999999995E-8</v>
      </c>
      <c r="E181" s="145"/>
      <c r="F181" s="145"/>
    </row>
    <row r="182" spans="1:24" x14ac:dyDescent="0.25">
      <c r="A182" s="151" t="s">
        <v>387</v>
      </c>
      <c r="B182" s="149" t="s">
        <v>1770</v>
      </c>
      <c r="C182" s="149" t="s">
        <v>1879</v>
      </c>
      <c r="D182" s="150">
        <v>9.9999999999999995E-8</v>
      </c>
      <c r="E182" s="145"/>
      <c r="F182" s="145"/>
      <c r="H182" s="98"/>
      <c r="I182" s="98"/>
      <c r="J182" s="98"/>
      <c r="K182" s="98"/>
      <c r="L182" s="98"/>
      <c r="M182" s="98"/>
      <c r="N182" s="98"/>
      <c r="O182" s="98"/>
      <c r="P182" s="145"/>
      <c r="Q182" s="154"/>
      <c r="R182" s="154"/>
      <c r="S182" s="154"/>
      <c r="T182" s="154"/>
      <c r="U182" s="154"/>
      <c r="V182" s="154"/>
      <c r="W182" s="154"/>
      <c r="X182" s="154"/>
    </row>
    <row r="183" spans="1:24" x14ac:dyDescent="0.25">
      <c r="A183" s="151" t="s">
        <v>1771</v>
      </c>
      <c r="B183" s="149" t="s">
        <v>1770</v>
      </c>
      <c r="C183" s="149" t="s">
        <v>1880</v>
      </c>
      <c r="D183" s="150">
        <v>9.9999999999999995E-8</v>
      </c>
      <c r="E183" s="145"/>
      <c r="F183" s="145"/>
      <c r="H183" s="98"/>
      <c r="I183" s="98"/>
      <c r="J183" s="98"/>
      <c r="K183" s="98"/>
      <c r="L183" s="98"/>
      <c r="M183" s="98"/>
      <c r="N183" s="98"/>
      <c r="O183" s="98"/>
      <c r="P183" s="157"/>
      <c r="Q183" s="154"/>
      <c r="R183" s="154"/>
      <c r="S183" s="154"/>
      <c r="T183" s="154"/>
      <c r="U183" s="154"/>
      <c r="V183" s="154"/>
      <c r="W183" s="154"/>
      <c r="X183" s="154"/>
    </row>
    <row r="184" spans="1:24" x14ac:dyDescent="0.25">
      <c r="A184" s="153" t="s">
        <v>164</v>
      </c>
      <c r="B184" s="149" t="s">
        <v>1770</v>
      </c>
      <c r="C184" s="149" t="s">
        <v>298</v>
      </c>
      <c r="D184" s="150">
        <v>9.9999999999999995E-8</v>
      </c>
      <c r="E184" s="145"/>
      <c r="F184" s="145"/>
      <c r="H184" s="98"/>
      <c r="I184" s="98"/>
      <c r="J184" s="98"/>
      <c r="K184" s="98"/>
      <c r="L184" s="98"/>
      <c r="M184" s="98"/>
      <c r="N184" s="98"/>
      <c r="O184" s="98"/>
      <c r="P184" s="157"/>
      <c r="Q184" s="154"/>
      <c r="R184" s="154"/>
      <c r="S184" s="154"/>
      <c r="T184" s="154"/>
      <c r="U184" s="154"/>
      <c r="V184" s="154"/>
      <c r="W184" s="154"/>
      <c r="X184" s="154"/>
    </row>
    <row r="185" spans="1:24" x14ac:dyDescent="0.25">
      <c r="A185" s="153"/>
      <c r="B185" s="149" t="s">
        <v>1770</v>
      </c>
      <c r="C185" s="149" t="s">
        <v>1881</v>
      </c>
      <c r="D185" s="150">
        <v>9.9999999999999995E-8</v>
      </c>
      <c r="E185" s="145"/>
      <c r="F185" s="145"/>
      <c r="H185" s="98"/>
      <c r="I185" s="98"/>
      <c r="J185" s="98"/>
      <c r="K185" s="98"/>
      <c r="L185" s="98"/>
      <c r="M185" s="98"/>
      <c r="N185" s="98"/>
      <c r="O185" s="98"/>
      <c r="P185" s="157"/>
      <c r="Q185" s="154"/>
      <c r="R185" s="154"/>
      <c r="S185" s="154"/>
      <c r="T185" s="154"/>
      <c r="U185" s="154"/>
      <c r="V185" s="154"/>
      <c r="W185" s="154"/>
      <c r="X185" s="154"/>
    </row>
    <row r="186" spans="1:24" x14ac:dyDescent="0.25">
      <c r="A186" s="153"/>
      <c r="B186" s="149" t="s">
        <v>1770</v>
      </c>
      <c r="C186" s="149" t="s">
        <v>1882</v>
      </c>
      <c r="D186" s="150">
        <v>9.9999999999999995E-8</v>
      </c>
      <c r="E186" s="145"/>
      <c r="F186" s="145"/>
      <c r="H186" s="98"/>
      <c r="I186" s="98"/>
      <c r="J186" s="98"/>
      <c r="K186" s="98"/>
      <c r="L186" s="98"/>
      <c r="M186" s="98"/>
      <c r="N186" s="98"/>
      <c r="O186" s="98"/>
      <c r="P186" s="157"/>
      <c r="Q186" s="154"/>
      <c r="R186" s="154"/>
      <c r="S186" s="154"/>
      <c r="T186" s="154"/>
      <c r="U186" s="154"/>
      <c r="V186" s="154"/>
      <c r="W186" s="154"/>
      <c r="X186" s="154"/>
    </row>
    <row r="187" spans="1:24" x14ac:dyDescent="0.25">
      <c r="A187" s="153" t="s">
        <v>166</v>
      </c>
      <c r="B187" s="149" t="s">
        <v>1770</v>
      </c>
      <c r="C187" s="149" t="s">
        <v>300</v>
      </c>
      <c r="D187" s="150">
        <v>9.9999999999999995E-8</v>
      </c>
      <c r="E187" s="145"/>
      <c r="F187" s="145"/>
    </row>
    <row r="188" spans="1:24" x14ac:dyDescent="0.25">
      <c r="A188" s="151" t="s">
        <v>387</v>
      </c>
      <c r="B188" s="149" t="s">
        <v>1770</v>
      </c>
      <c r="C188" s="149" t="s">
        <v>1883</v>
      </c>
      <c r="D188" s="150">
        <v>9.9999999999999995E-8</v>
      </c>
      <c r="E188" s="145"/>
      <c r="F188" s="145"/>
    </row>
    <row r="189" spans="1:24" x14ac:dyDescent="0.25">
      <c r="A189" s="151" t="s">
        <v>1771</v>
      </c>
      <c r="B189" s="149" t="s">
        <v>1770</v>
      </c>
      <c r="C189" s="149" t="s">
        <v>1884</v>
      </c>
      <c r="D189" s="150">
        <v>9.9999999999999995E-8</v>
      </c>
      <c r="E189" s="145"/>
      <c r="F189" s="145"/>
    </row>
    <row r="190" spans="1:24" x14ac:dyDescent="0.25">
      <c r="A190" s="153" t="s">
        <v>168</v>
      </c>
      <c r="B190" s="149" t="s">
        <v>1770</v>
      </c>
      <c r="C190" s="149" t="s">
        <v>302</v>
      </c>
      <c r="D190" s="150">
        <v>9.9999999999999995E-8</v>
      </c>
      <c r="E190" s="145"/>
      <c r="F190" s="145"/>
    </row>
    <row r="191" spans="1:24" x14ac:dyDescent="0.25">
      <c r="A191" s="153"/>
      <c r="B191" s="149" t="s">
        <v>1770</v>
      </c>
      <c r="C191" s="149" t="s">
        <v>1885</v>
      </c>
      <c r="D191" s="150">
        <v>9.9999999999999995E-8</v>
      </c>
      <c r="E191" s="145"/>
      <c r="F191" s="145"/>
    </row>
    <row r="192" spans="1:24" x14ac:dyDescent="0.25">
      <c r="A192" s="153"/>
      <c r="B192" s="149" t="s">
        <v>1770</v>
      </c>
      <c r="C192" s="149" t="s">
        <v>1886</v>
      </c>
      <c r="D192" s="150">
        <v>9.9999999999999995E-8</v>
      </c>
      <c r="E192" s="145"/>
      <c r="F192" s="145"/>
    </row>
    <row r="193" spans="1:24" x14ac:dyDescent="0.25">
      <c r="A193" s="149" t="s">
        <v>305</v>
      </c>
      <c r="B193" s="149" t="s">
        <v>1770</v>
      </c>
      <c r="C193" s="149" t="s">
        <v>1887</v>
      </c>
      <c r="D193" s="150">
        <v>289920380</v>
      </c>
      <c r="E193" s="145"/>
      <c r="F193" s="145"/>
    </row>
    <row r="194" spans="1:24" x14ac:dyDescent="0.25">
      <c r="A194" s="153" t="s">
        <v>266</v>
      </c>
      <c r="B194" s="149" t="s">
        <v>1770</v>
      </c>
      <c r="C194" s="149" t="s">
        <v>307</v>
      </c>
      <c r="D194" s="150">
        <v>254862216</v>
      </c>
      <c r="E194" s="145"/>
      <c r="F194" s="145"/>
    </row>
    <row r="195" spans="1:24" x14ac:dyDescent="0.25">
      <c r="A195" s="151" t="s">
        <v>387</v>
      </c>
      <c r="B195" s="149" t="s">
        <v>1770</v>
      </c>
      <c r="C195" s="149" t="s">
        <v>1888</v>
      </c>
      <c r="D195" s="150">
        <v>254862216</v>
      </c>
      <c r="E195" s="145"/>
      <c r="F195" s="145"/>
      <c r="H195" s="98"/>
      <c r="I195" s="98"/>
      <c r="J195" s="98"/>
      <c r="K195" s="98"/>
      <c r="L195" s="98"/>
      <c r="M195" s="98"/>
      <c r="N195" s="98"/>
      <c r="O195" s="98"/>
      <c r="P195" s="145"/>
      <c r="Q195" s="154"/>
      <c r="R195" s="154"/>
      <c r="S195" s="154"/>
      <c r="T195" s="154"/>
      <c r="U195" s="154"/>
      <c r="V195" s="154"/>
      <c r="W195" s="154"/>
      <c r="X195" s="154"/>
    </row>
    <row r="196" spans="1:24" x14ac:dyDescent="0.25">
      <c r="A196" s="151" t="s">
        <v>1771</v>
      </c>
      <c r="B196" s="149" t="s">
        <v>1770</v>
      </c>
      <c r="C196" s="149" t="s">
        <v>1889</v>
      </c>
      <c r="D196" s="150">
        <v>9.9999999999999995E-8</v>
      </c>
      <c r="E196" s="145"/>
      <c r="F196" s="145"/>
      <c r="H196" s="98"/>
      <c r="I196" s="98"/>
      <c r="J196" s="98"/>
      <c r="K196" s="98"/>
      <c r="L196" s="98"/>
      <c r="M196" s="98"/>
      <c r="N196" s="98"/>
      <c r="O196" s="98"/>
      <c r="P196" s="157"/>
      <c r="Q196" s="154"/>
      <c r="R196" s="154"/>
      <c r="S196" s="154"/>
      <c r="T196" s="154"/>
      <c r="U196" s="154"/>
      <c r="V196" s="154"/>
      <c r="W196" s="154"/>
      <c r="X196" s="154"/>
    </row>
    <row r="197" spans="1:24" x14ac:dyDescent="0.25">
      <c r="A197" s="153" t="s">
        <v>164</v>
      </c>
      <c r="B197" s="149" t="s">
        <v>1770</v>
      </c>
      <c r="C197" s="149" t="s">
        <v>309</v>
      </c>
      <c r="D197" s="150">
        <v>-7536473</v>
      </c>
      <c r="E197" s="145"/>
      <c r="F197" s="145"/>
      <c r="H197" s="98"/>
      <c r="I197" s="98"/>
      <c r="J197" s="98"/>
      <c r="K197" s="98"/>
      <c r="L197" s="98"/>
      <c r="M197" s="98"/>
      <c r="N197" s="98"/>
      <c r="O197" s="98"/>
      <c r="P197" s="157"/>
      <c r="Q197" s="154"/>
      <c r="R197" s="154"/>
      <c r="S197" s="154"/>
      <c r="T197" s="154"/>
      <c r="U197" s="154"/>
      <c r="V197" s="154"/>
      <c r="W197" s="154"/>
      <c r="X197" s="154"/>
    </row>
    <row r="198" spans="1:24" x14ac:dyDescent="0.25">
      <c r="A198" s="153"/>
      <c r="B198" s="149" t="s">
        <v>1770</v>
      </c>
      <c r="C198" s="149" t="s">
        <v>1890</v>
      </c>
      <c r="D198" s="150">
        <v>-7536473</v>
      </c>
      <c r="E198" s="145"/>
      <c r="F198" s="145"/>
      <c r="H198" s="98"/>
      <c r="I198" s="98"/>
      <c r="J198" s="98"/>
      <c r="K198" s="98"/>
      <c r="L198" s="98"/>
      <c r="M198" s="98"/>
      <c r="N198" s="98"/>
      <c r="O198" s="98"/>
      <c r="P198" s="157"/>
      <c r="Q198" s="154"/>
      <c r="R198" s="154"/>
      <c r="S198" s="154"/>
      <c r="T198" s="154"/>
      <c r="U198" s="154"/>
      <c r="V198" s="154"/>
      <c r="W198" s="154"/>
      <c r="X198" s="154"/>
    </row>
    <row r="199" spans="1:24" x14ac:dyDescent="0.25">
      <c r="A199" s="153"/>
      <c r="B199" s="149" t="s">
        <v>1770</v>
      </c>
      <c r="C199" s="149" t="s">
        <v>1891</v>
      </c>
      <c r="D199" s="150">
        <v>9.9999999999999995E-8</v>
      </c>
      <c r="E199" s="145"/>
      <c r="F199" s="145"/>
      <c r="H199" s="98"/>
      <c r="I199" s="98"/>
      <c r="J199" s="98"/>
      <c r="K199" s="98"/>
      <c r="L199" s="98"/>
      <c r="M199" s="98"/>
      <c r="N199" s="98"/>
      <c r="O199" s="98"/>
      <c r="P199" s="157"/>
      <c r="Q199" s="154"/>
      <c r="R199" s="154"/>
      <c r="S199" s="154"/>
      <c r="T199" s="154"/>
      <c r="U199" s="154"/>
      <c r="V199" s="154"/>
      <c r="W199" s="154"/>
      <c r="X199" s="154"/>
    </row>
    <row r="200" spans="1:24" x14ac:dyDescent="0.25">
      <c r="A200" s="153" t="s">
        <v>166</v>
      </c>
      <c r="B200" s="149" t="s">
        <v>1770</v>
      </c>
      <c r="C200" s="149" t="s">
        <v>311</v>
      </c>
      <c r="D200" s="150">
        <v>35058164</v>
      </c>
      <c r="E200" s="145"/>
      <c r="F200" s="145"/>
    </row>
    <row r="201" spans="1:24" x14ac:dyDescent="0.25">
      <c r="A201" s="151" t="s">
        <v>387</v>
      </c>
      <c r="B201" s="149" t="s">
        <v>1770</v>
      </c>
      <c r="C201" s="149" t="s">
        <v>1892</v>
      </c>
      <c r="D201" s="150">
        <v>35058164</v>
      </c>
      <c r="E201" s="145"/>
      <c r="F201" s="145"/>
    </row>
    <row r="202" spans="1:24" x14ac:dyDescent="0.25">
      <c r="A202" s="151" t="s">
        <v>1771</v>
      </c>
      <c r="B202" s="149" t="s">
        <v>1770</v>
      </c>
      <c r="C202" s="149" t="s">
        <v>1893</v>
      </c>
      <c r="D202" s="150">
        <v>9.9999999999999995E-8</v>
      </c>
      <c r="E202" s="145"/>
      <c r="F202" s="145"/>
    </row>
    <row r="203" spans="1:24" x14ac:dyDescent="0.25">
      <c r="A203" s="153" t="s">
        <v>168</v>
      </c>
      <c r="B203" s="149" t="s">
        <v>1770</v>
      </c>
      <c r="C203" s="149" t="s">
        <v>313</v>
      </c>
      <c r="D203" s="150">
        <v>-31290596</v>
      </c>
      <c r="E203" s="145"/>
      <c r="F203" s="145"/>
    </row>
    <row r="204" spans="1:24" x14ac:dyDescent="0.25">
      <c r="A204" s="153"/>
      <c r="B204" s="149" t="s">
        <v>1770</v>
      </c>
      <c r="C204" s="149" t="s">
        <v>1894</v>
      </c>
      <c r="D204" s="150">
        <v>-31290596</v>
      </c>
      <c r="E204" s="145"/>
      <c r="F204" s="145"/>
    </row>
    <row r="205" spans="1:24" x14ac:dyDescent="0.25">
      <c r="A205" s="153"/>
      <c r="B205" s="149" t="s">
        <v>1770</v>
      </c>
      <c r="C205" s="149" t="s">
        <v>1895</v>
      </c>
      <c r="D205" s="150">
        <v>9.9999999999999995E-8</v>
      </c>
      <c r="E205" s="145"/>
      <c r="F205" s="145"/>
    </row>
    <row r="206" spans="1:24" x14ac:dyDescent="0.25">
      <c r="A206" s="149" t="s">
        <v>344</v>
      </c>
      <c r="B206" s="149" t="s">
        <v>1770</v>
      </c>
      <c r="C206" s="149" t="s">
        <v>1896</v>
      </c>
      <c r="D206" s="150">
        <v>14316554</v>
      </c>
      <c r="E206" s="158"/>
      <c r="F206" s="145"/>
    </row>
    <row r="207" spans="1:24" x14ac:dyDescent="0.25">
      <c r="A207" s="151" t="s">
        <v>387</v>
      </c>
      <c r="B207" s="149" t="s">
        <v>1770</v>
      </c>
      <c r="C207" s="149" t="s">
        <v>346</v>
      </c>
      <c r="D207" s="150">
        <v>14316297</v>
      </c>
      <c r="E207" s="145"/>
      <c r="F207" s="145"/>
      <c r="J207" s="152"/>
      <c r="K207" s="152"/>
      <c r="L207" s="152"/>
      <c r="M207" s="154"/>
    </row>
    <row r="208" spans="1:24" x14ac:dyDescent="0.25">
      <c r="A208" s="151" t="s">
        <v>1771</v>
      </c>
      <c r="B208" s="149" t="s">
        <v>1770</v>
      </c>
      <c r="C208" s="149" t="s">
        <v>351</v>
      </c>
      <c r="D208" s="150">
        <v>257</v>
      </c>
      <c r="E208" s="145"/>
      <c r="F208" s="145"/>
      <c r="J208" s="114"/>
      <c r="K208" s="114"/>
      <c r="L208" s="114"/>
      <c r="M208" s="154"/>
    </row>
    <row r="209" spans="1:13" x14ac:dyDescent="0.25">
      <c r="A209" s="159" t="s">
        <v>1897</v>
      </c>
      <c r="B209" s="149" t="s">
        <v>1770</v>
      </c>
      <c r="C209" s="149" t="s">
        <v>356</v>
      </c>
      <c r="D209" s="150">
        <v>-7170457.3397000004</v>
      </c>
      <c r="E209" s="145"/>
      <c r="F209" s="145"/>
      <c r="J209" s="114"/>
      <c r="K209" s="114"/>
      <c r="L209" s="114"/>
      <c r="M209" s="154"/>
    </row>
    <row r="210" spans="1:13" x14ac:dyDescent="0.25">
      <c r="A210" s="149" t="s">
        <v>1898</v>
      </c>
      <c r="B210" s="149" t="s">
        <v>1770</v>
      </c>
      <c r="C210" s="149" t="s">
        <v>359</v>
      </c>
      <c r="D210" s="150">
        <v>45407435</v>
      </c>
      <c r="E210" s="145"/>
      <c r="F210" s="145"/>
      <c r="J210" s="114"/>
      <c r="K210" s="114"/>
      <c r="L210" s="114"/>
      <c r="M210" s="154"/>
    </row>
    <row r="211" spans="1:13" x14ac:dyDescent="0.25">
      <c r="A211" s="151" t="s">
        <v>387</v>
      </c>
      <c r="B211" s="149" t="s">
        <v>1770</v>
      </c>
      <c r="C211" s="149" t="s">
        <v>362</v>
      </c>
      <c r="D211" s="150">
        <v>45402483</v>
      </c>
      <c r="E211" s="145"/>
      <c r="F211" s="145"/>
      <c r="J211" s="114"/>
      <c r="K211" s="114"/>
      <c r="L211" s="114"/>
    </row>
    <row r="212" spans="1:13" x14ac:dyDescent="0.25">
      <c r="A212" s="151" t="s">
        <v>1771</v>
      </c>
      <c r="B212" s="149" t="s">
        <v>1770</v>
      </c>
      <c r="C212" s="149" t="s">
        <v>368</v>
      </c>
      <c r="D212" s="150">
        <v>4952</v>
      </c>
      <c r="E212" s="145"/>
      <c r="F212" s="145"/>
      <c r="J212" s="114"/>
      <c r="K212" s="114"/>
      <c r="L212" s="114"/>
    </row>
    <row r="213" spans="1:13" x14ac:dyDescent="0.25">
      <c r="A213" s="149" t="s">
        <v>379</v>
      </c>
      <c r="B213" s="149" t="s">
        <v>1770</v>
      </c>
      <c r="C213" s="149" t="s">
        <v>378</v>
      </c>
      <c r="D213" s="150">
        <v>21502815</v>
      </c>
      <c r="E213" s="145"/>
      <c r="F213" s="145"/>
      <c r="J213" s="114"/>
      <c r="K213" s="114"/>
      <c r="L213" s="114"/>
    </row>
    <row r="214" spans="1:13" x14ac:dyDescent="0.25">
      <c r="A214" s="151" t="s">
        <v>387</v>
      </c>
      <c r="B214" s="149" t="s">
        <v>1770</v>
      </c>
      <c r="C214" s="149" t="s">
        <v>1899</v>
      </c>
      <c r="D214" s="150">
        <v>21318400</v>
      </c>
      <c r="E214" s="145"/>
      <c r="F214" s="145"/>
      <c r="J214" s="114"/>
      <c r="K214" s="114"/>
      <c r="L214" s="114"/>
    </row>
    <row r="215" spans="1:13" x14ac:dyDescent="0.25">
      <c r="A215" s="151" t="s">
        <v>1771</v>
      </c>
      <c r="B215" s="149" t="s">
        <v>1770</v>
      </c>
      <c r="C215" s="149" t="s">
        <v>1900</v>
      </c>
      <c r="D215" s="150">
        <v>184415</v>
      </c>
      <c r="E215" s="145"/>
      <c r="F215" s="145"/>
      <c r="J215" s="114"/>
      <c r="K215" s="114"/>
      <c r="L215" s="114"/>
    </row>
    <row r="216" spans="1:13" x14ac:dyDescent="0.25">
      <c r="A216" s="149" t="s">
        <v>384</v>
      </c>
      <c r="B216" s="149" t="s">
        <v>1770</v>
      </c>
      <c r="C216" s="149" t="s">
        <v>383</v>
      </c>
      <c r="D216" s="150">
        <v>19512703</v>
      </c>
      <c r="E216" s="145"/>
      <c r="F216" s="145"/>
      <c r="J216" s="114"/>
      <c r="K216" s="114"/>
      <c r="L216" s="114"/>
    </row>
    <row r="217" spans="1:13" x14ac:dyDescent="0.25">
      <c r="A217" s="151" t="s">
        <v>387</v>
      </c>
      <c r="B217" s="149" t="s">
        <v>1770</v>
      </c>
      <c r="C217" s="149" t="s">
        <v>386</v>
      </c>
      <c r="D217" s="150">
        <v>19503274</v>
      </c>
      <c r="E217" s="145"/>
      <c r="F217" s="145"/>
      <c r="J217" s="114"/>
      <c r="K217" s="114"/>
      <c r="L217" s="114"/>
    </row>
    <row r="218" spans="1:13" x14ac:dyDescent="0.25">
      <c r="A218" s="151" t="s">
        <v>1771</v>
      </c>
      <c r="B218" s="149" t="s">
        <v>1770</v>
      </c>
      <c r="C218" s="149" t="s">
        <v>390</v>
      </c>
      <c r="D218" s="150">
        <v>9429</v>
      </c>
      <c r="E218" s="145"/>
      <c r="F218" s="145"/>
      <c r="J218" s="114"/>
      <c r="K218" s="114"/>
      <c r="L218" s="114"/>
    </row>
    <row r="219" spans="1:13" x14ac:dyDescent="0.25">
      <c r="A219" s="149" t="s">
        <v>396</v>
      </c>
      <c r="B219" s="149" t="s">
        <v>1770</v>
      </c>
      <c r="C219" s="149" t="s">
        <v>395</v>
      </c>
      <c r="D219" s="150">
        <v>-6042511</v>
      </c>
      <c r="E219" s="145"/>
      <c r="F219" s="145"/>
      <c r="J219" s="114"/>
      <c r="K219" s="114"/>
      <c r="L219" s="114"/>
    </row>
    <row r="220" spans="1:13" x14ac:dyDescent="0.25">
      <c r="A220" s="151" t="s">
        <v>387</v>
      </c>
      <c r="B220" s="149" t="s">
        <v>1770</v>
      </c>
      <c r="C220" s="149" t="s">
        <v>1901</v>
      </c>
      <c r="D220" s="150">
        <v>-6042511</v>
      </c>
      <c r="E220" s="145"/>
      <c r="F220" s="145"/>
      <c r="J220" s="114"/>
      <c r="K220" s="114"/>
      <c r="L220" s="114"/>
    </row>
    <row r="221" spans="1:13" x14ac:dyDescent="0.25">
      <c r="A221" s="151" t="s">
        <v>1771</v>
      </c>
      <c r="B221" s="149" t="s">
        <v>1770</v>
      </c>
      <c r="C221" s="149" t="s">
        <v>1902</v>
      </c>
      <c r="D221" s="150">
        <v>0</v>
      </c>
      <c r="E221" s="145"/>
      <c r="F221" s="145"/>
      <c r="J221" s="114"/>
      <c r="K221" s="114"/>
      <c r="L221" s="114"/>
    </row>
    <row r="222" spans="1:13" x14ac:dyDescent="0.25">
      <c r="A222" s="149" t="s">
        <v>401</v>
      </c>
      <c r="B222" s="149" t="s">
        <v>1770</v>
      </c>
      <c r="C222" s="149" t="s">
        <v>400</v>
      </c>
      <c r="D222" s="150">
        <v>-2674128</v>
      </c>
      <c r="E222" s="145"/>
      <c r="F222" s="145"/>
      <c r="J222" s="114"/>
      <c r="K222" s="114"/>
      <c r="L222" s="114"/>
    </row>
    <row r="223" spans="1:13" x14ac:dyDescent="0.25">
      <c r="A223" s="151" t="s">
        <v>387</v>
      </c>
      <c r="B223" s="149" t="s">
        <v>1770</v>
      </c>
      <c r="C223" s="149" t="s">
        <v>1903</v>
      </c>
      <c r="D223" s="150">
        <v>-2674128</v>
      </c>
      <c r="E223" s="145"/>
      <c r="F223" s="145"/>
      <c r="J223" s="114"/>
      <c r="K223" s="114"/>
      <c r="L223" s="114"/>
    </row>
    <row r="224" spans="1:13" x14ac:dyDescent="0.25">
      <c r="A224" s="151" t="s">
        <v>1771</v>
      </c>
      <c r="B224" s="149" t="s">
        <v>1770</v>
      </c>
      <c r="C224" s="149" t="s">
        <v>1904</v>
      </c>
      <c r="D224" s="150">
        <v>0</v>
      </c>
      <c r="E224" s="145"/>
      <c r="F224" s="145"/>
      <c r="J224" s="114"/>
      <c r="K224" s="114"/>
      <c r="L224" s="114"/>
    </row>
    <row r="225" spans="1:12" x14ac:dyDescent="0.25">
      <c r="A225" s="149" t="s">
        <v>406</v>
      </c>
      <c r="B225" s="149" t="s">
        <v>1770</v>
      </c>
      <c r="C225" s="149" t="s">
        <v>405</v>
      </c>
      <c r="D225" s="150">
        <v>117766712.17923152</v>
      </c>
      <c r="E225" s="145"/>
      <c r="F225" s="145"/>
      <c r="J225" s="114"/>
      <c r="K225" s="114"/>
      <c r="L225" s="114"/>
    </row>
    <row r="226" spans="1:12" x14ac:dyDescent="0.25">
      <c r="A226" s="151" t="s">
        <v>387</v>
      </c>
      <c r="B226" s="149" t="s">
        <v>1770</v>
      </c>
      <c r="C226" s="149" t="s">
        <v>1905</v>
      </c>
      <c r="D226" s="150">
        <v>114675242</v>
      </c>
      <c r="E226" s="145"/>
      <c r="F226" s="145"/>
      <c r="J226" s="114"/>
      <c r="K226" s="114"/>
      <c r="L226" s="114"/>
    </row>
    <row r="227" spans="1:12" x14ac:dyDescent="0.25">
      <c r="A227" s="151" t="s">
        <v>1771</v>
      </c>
      <c r="B227" s="149" t="s">
        <v>1770</v>
      </c>
      <c r="C227" s="149" t="s">
        <v>1906</v>
      </c>
      <c r="D227" s="150">
        <v>2773198</v>
      </c>
      <c r="E227" s="145"/>
      <c r="F227" s="145"/>
      <c r="J227" s="114"/>
      <c r="K227" s="114"/>
      <c r="L227" s="114"/>
    </row>
    <row r="228" spans="1:12" x14ac:dyDescent="0.25">
      <c r="A228" s="149" t="s">
        <v>458</v>
      </c>
      <c r="B228" s="149" t="s">
        <v>1770</v>
      </c>
      <c r="C228" s="149" t="s">
        <v>457</v>
      </c>
      <c r="D228" s="150">
        <v>86232923</v>
      </c>
      <c r="E228" s="145"/>
      <c r="F228" s="145"/>
      <c r="J228" s="114"/>
      <c r="K228" s="114"/>
      <c r="L228" s="114"/>
    </row>
    <row r="229" spans="1:12" x14ac:dyDescent="0.25">
      <c r="A229" s="151" t="s">
        <v>387</v>
      </c>
      <c r="B229" s="149" t="s">
        <v>1770</v>
      </c>
      <c r="C229" s="149" t="s">
        <v>460</v>
      </c>
      <c r="D229" s="150">
        <v>61418543</v>
      </c>
      <c r="E229" s="145"/>
      <c r="F229" s="145"/>
      <c r="J229" s="114"/>
      <c r="K229" s="114"/>
      <c r="L229" s="114"/>
    </row>
    <row r="230" spans="1:12" x14ac:dyDescent="0.25">
      <c r="A230" s="151" t="s">
        <v>1771</v>
      </c>
      <c r="B230" s="149" t="s">
        <v>1770</v>
      </c>
      <c r="C230" s="149" t="s">
        <v>464</v>
      </c>
      <c r="D230" s="150">
        <v>24814380</v>
      </c>
      <c r="E230" s="145"/>
      <c r="F230" s="145"/>
      <c r="J230" s="114"/>
      <c r="K230" s="114"/>
      <c r="L230" s="114"/>
    </row>
    <row r="231" spans="1:12" x14ac:dyDescent="0.25">
      <c r="A231" s="149" t="s">
        <v>475</v>
      </c>
      <c r="B231" s="149" t="s">
        <v>1770</v>
      </c>
      <c r="C231" s="149" t="s">
        <v>474</v>
      </c>
      <c r="D231" s="150">
        <v>348534282</v>
      </c>
      <c r="E231" s="145"/>
      <c r="F231" s="145"/>
      <c r="J231" s="114"/>
      <c r="K231" s="114"/>
      <c r="L231" s="114"/>
    </row>
    <row r="232" spans="1:12" x14ac:dyDescent="0.25">
      <c r="A232" s="151" t="s">
        <v>387</v>
      </c>
      <c r="B232" s="149" t="s">
        <v>1770</v>
      </c>
      <c r="C232" s="149" t="s">
        <v>477</v>
      </c>
      <c r="D232" s="150">
        <v>280272910</v>
      </c>
      <c r="E232" s="145"/>
      <c r="F232" s="145"/>
      <c r="J232" s="114"/>
      <c r="K232" s="114"/>
      <c r="L232" s="114"/>
    </row>
    <row r="233" spans="1:12" x14ac:dyDescent="0.25">
      <c r="A233" s="151" t="s">
        <v>1771</v>
      </c>
      <c r="B233" s="149" t="s">
        <v>1770</v>
      </c>
      <c r="C233" s="149" t="s">
        <v>481</v>
      </c>
      <c r="D233" s="150">
        <v>68261372</v>
      </c>
      <c r="E233" s="145"/>
      <c r="F233" s="145"/>
      <c r="J233" s="114"/>
      <c r="K233" s="114"/>
      <c r="L233" s="114"/>
    </row>
    <row r="234" spans="1:12" x14ac:dyDescent="0.25">
      <c r="A234" s="149" t="s">
        <v>492</v>
      </c>
      <c r="B234" s="149" t="s">
        <v>1770</v>
      </c>
      <c r="C234" s="149" t="s">
        <v>491</v>
      </c>
      <c r="D234" s="150">
        <v>1631902</v>
      </c>
      <c r="E234" s="145"/>
      <c r="F234" s="145"/>
      <c r="J234" s="114"/>
      <c r="K234" s="114"/>
      <c r="L234" s="114"/>
    </row>
    <row r="235" spans="1:12" x14ac:dyDescent="0.25">
      <c r="A235" s="151" t="s">
        <v>387</v>
      </c>
      <c r="B235" s="149" t="s">
        <v>1770</v>
      </c>
      <c r="C235" s="149" t="s">
        <v>494</v>
      </c>
      <c r="D235" s="150">
        <v>300000</v>
      </c>
      <c r="E235" s="145"/>
      <c r="F235" s="145"/>
    </row>
    <row r="236" spans="1:12" x14ac:dyDescent="0.25">
      <c r="A236" s="151" t="s">
        <v>1771</v>
      </c>
      <c r="B236" s="149" t="s">
        <v>1770</v>
      </c>
      <c r="C236" s="149" t="s">
        <v>498</v>
      </c>
      <c r="D236" s="150">
        <v>1331902</v>
      </c>
      <c r="E236" s="145"/>
      <c r="F236" s="145"/>
    </row>
    <row r="237" spans="1:12" x14ac:dyDescent="0.25">
      <c r="A237" s="149" t="s">
        <v>1907</v>
      </c>
      <c r="B237" s="149" t="s">
        <v>1770</v>
      </c>
      <c r="C237" s="149" t="s">
        <v>508</v>
      </c>
      <c r="D237" s="150">
        <v>12326562</v>
      </c>
      <c r="E237" s="145"/>
      <c r="F237" s="145"/>
    </row>
    <row r="238" spans="1:12" x14ac:dyDescent="0.25">
      <c r="A238" s="151" t="s">
        <v>387</v>
      </c>
      <c r="B238" s="149" t="s">
        <v>1770</v>
      </c>
      <c r="C238" s="149" t="s">
        <v>511</v>
      </c>
      <c r="D238" s="150">
        <v>12326562</v>
      </c>
      <c r="E238" s="145"/>
      <c r="F238" s="145"/>
    </row>
    <row r="239" spans="1:12" x14ac:dyDescent="0.25">
      <c r="A239" s="151" t="s">
        <v>1771</v>
      </c>
      <c r="B239" s="149" t="s">
        <v>1770</v>
      </c>
      <c r="C239" s="149" t="s">
        <v>515</v>
      </c>
      <c r="D239" s="150">
        <v>0</v>
      </c>
      <c r="E239" s="145"/>
      <c r="F239" s="145"/>
    </row>
    <row r="240" spans="1:12" x14ac:dyDescent="0.25">
      <c r="A240" s="149" t="s">
        <v>1908</v>
      </c>
      <c r="B240" s="149" t="s">
        <v>1770</v>
      </c>
      <c r="C240" s="149" t="s">
        <v>1909</v>
      </c>
      <c r="D240" s="150">
        <v>56138300</v>
      </c>
      <c r="E240" s="145"/>
      <c r="F240" s="145"/>
    </row>
    <row r="241" spans="1:6" x14ac:dyDescent="0.25">
      <c r="A241" s="151" t="s">
        <v>387</v>
      </c>
      <c r="B241" s="149" t="s">
        <v>1770</v>
      </c>
      <c r="C241" s="149" t="s">
        <v>528</v>
      </c>
      <c r="D241" s="150">
        <v>52535076</v>
      </c>
      <c r="E241" s="145"/>
      <c r="F241" s="145"/>
    </row>
    <row r="242" spans="1:6" x14ac:dyDescent="0.25">
      <c r="A242" s="151" t="s">
        <v>1771</v>
      </c>
      <c r="B242" s="149" t="s">
        <v>1770</v>
      </c>
      <c r="C242" s="149" t="s">
        <v>532</v>
      </c>
      <c r="D242" s="150">
        <v>3603224</v>
      </c>
      <c r="E242" s="145"/>
      <c r="F242" s="145"/>
    </row>
    <row r="243" spans="1:6" x14ac:dyDescent="0.25">
      <c r="A243" s="149" t="s">
        <v>1910</v>
      </c>
      <c r="B243" s="149" t="s">
        <v>1770</v>
      </c>
      <c r="C243" s="149" t="s">
        <v>1911</v>
      </c>
      <c r="D243" s="150">
        <v>537935667</v>
      </c>
      <c r="E243" s="145"/>
      <c r="F243" s="145"/>
    </row>
    <row r="244" spans="1:6" x14ac:dyDescent="0.25">
      <c r="A244" s="151" t="s">
        <v>387</v>
      </c>
      <c r="B244" s="149" t="s">
        <v>1770</v>
      </c>
      <c r="C244" s="149" t="s">
        <v>536</v>
      </c>
      <c r="D244" s="150">
        <v>510071934</v>
      </c>
      <c r="E244" s="145"/>
      <c r="F244" s="145"/>
    </row>
    <row r="245" spans="1:6" x14ac:dyDescent="0.25">
      <c r="A245" s="151" t="s">
        <v>1771</v>
      </c>
      <c r="B245" s="149" t="s">
        <v>1770</v>
      </c>
      <c r="C245" s="149" t="s">
        <v>540</v>
      </c>
      <c r="D245" s="150">
        <v>27863733</v>
      </c>
      <c r="E245" s="145"/>
      <c r="F245" s="145"/>
    </row>
    <row r="246" spans="1:6" x14ac:dyDescent="0.25">
      <c r="A246" s="149" t="s">
        <v>1912</v>
      </c>
      <c r="B246" s="149" t="s">
        <v>1770</v>
      </c>
      <c r="C246" s="149" t="s">
        <v>1913</v>
      </c>
      <c r="D246" s="150">
        <v>19582585</v>
      </c>
      <c r="E246" s="145"/>
      <c r="F246" s="145"/>
    </row>
    <row r="247" spans="1:6" x14ac:dyDescent="0.25">
      <c r="A247" s="151" t="s">
        <v>387</v>
      </c>
      <c r="B247" s="149" t="s">
        <v>1770</v>
      </c>
      <c r="C247" s="149" t="s">
        <v>544</v>
      </c>
      <c r="D247" s="150">
        <v>17337993</v>
      </c>
      <c r="E247" s="145"/>
      <c r="F247" s="145"/>
    </row>
    <row r="248" spans="1:6" x14ac:dyDescent="0.25">
      <c r="A248" s="151" t="s">
        <v>1771</v>
      </c>
      <c r="B248" s="149" t="s">
        <v>1770</v>
      </c>
      <c r="C248" s="149" t="s">
        <v>548</v>
      </c>
      <c r="D248" s="150">
        <v>2244592</v>
      </c>
      <c r="E248" s="145"/>
      <c r="F248" s="145"/>
    </row>
    <row r="249" spans="1:6" x14ac:dyDescent="0.25">
      <c r="A249" s="149" t="s">
        <v>556</v>
      </c>
      <c r="B249" s="149" t="s">
        <v>1770</v>
      </c>
      <c r="C249" s="149" t="s">
        <v>555</v>
      </c>
      <c r="D249" s="150">
        <v>95676635</v>
      </c>
      <c r="E249" s="145"/>
      <c r="F249" s="145"/>
    </row>
    <row r="250" spans="1:6" x14ac:dyDescent="0.25">
      <c r="A250" s="151" t="s">
        <v>387</v>
      </c>
      <c r="B250" s="149" t="s">
        <v>1770</v>
      </c>
      <c r="C250" s="149" t="s">
        <v>1914</v>
      </c>
      <c r="D250" s="150">
        <v>94576301</v>
      </c>
      <c r="E250" s="145"/>
      <c r="F250" s="145"/>
    </row>
    <row r="251" spans="1:6" x14ac:dyDescent="0.25">
      <c r="A251" s="151" t="s">
        <v>1771</v>
      </c>
      <c r="B251" s="149" t="s">
        <v>1770</v>
      </c>
      <c r="C251" s="149" t="s">
        <v>1915</v>
      </c>
      <c r="D251" s="150">
        <v>1100334</v>
      </c>
      <c r="E251" s="145"/>
      <c r="F251" s="145"/>
    </row>
    <row r="252" spans="1:6" x14ac:dyDescent="0.25">
      <c r="A252" s="149" t="s">
        <v>560</v>
      </c>
      <c r="B252" s="149" t="s">
        <v>1770</v>
      </c>
      <c r="C252" s="149" t="s">
        <v>559</v>
      </c>
      <c r="D252" s="150">
        <v>732978344</v>
      </c>
      <c r="E252" s="145"/>
      <c r="F252" s="145"/>
    </row>
    <row r="253" spans="1:6" x14ac:dyDescent="0.25">
      <c r="A253" s="151" t="s">
        <v>387</v>
      </c>
      <c r="B253" s="149" t="s">
        <v>1770</v>
      </c>
      <c r="C253" s="149" t="s">
        <v>1916</v>
      </c>
      <c r="D253" s="150">
        <v>722199209</v>
      </c>
      <c r="E253" s="145"/>
      <c r="F253" s="145"/>
    </row>
    <row r="254" spans="1:6" x14ac:dyDescent="0.25">
      <c r="A254" s="151" t="s">
        <v>1771</v>
      </c>
      <c r="B254" s="149" t="s">
        <v>1770</v>
      </c>
      <c r="C254" s="149" t="s">
        <v>1917</v>
      </c>
      <c r="D254" s="150">
        <v>10779135</v>
      </c>
      <c r="E254" s="145"/>
      <c r="F254" s="145"/>
    </row>
    <row r="255" spans="1:6" x14ac:dyDescent="0.25">
      <c r="A255" s="149" t="s">
        <v>563</v>
      </c>
      <c r="B255" s="149" t="s">
        <v>1770</v>
      </c>
      <c r="C255" s="149" t="s">
        <v>562</v>
      </c>
      <c r="D255" s="150">
        <v>55567661</v>
      </c>
      <c r="E255" s="145"/>
      <c r="F255" s="145"/>
    </row>
    <row r="256" spans="1:6" x14ac:dyDescent="0.25">
      <c r="A256" s="151" t="s">
        <v>387</v>
      </c>
      <c r="B256" s="149" t="s">
        <v>1770</v>
      </c>
      <c r="C256" s="149" t="s">
        <v>1918</v>
      </c>
      <c r="D256" s="150">
        <v>13011921</v>
      </c>
      <c r="E256" s="145"/>
      <c r="F256" s="145"/>
    </row>
    <row r="257" spans="1:6" x14ac:dyDescent="0.25">
      <c r="A257" s="151" t="s">
        <v>1771</v>
      </c>
      <c r="B257" s="149" t="s">
        <v>1770</v>
      </c>
      <c r="C257" s="149" t="s">
        <v>1919</v>
      </c>
      <c r="D257" s="150">
        <v>42555740</v>
      </c>
      <c r="E257" s="145"/>
      <c r="F257" s="145"/>
    </row>
    <row r="258" spans="1:6" x14ac:dyDescent="0.25">
      <c r="A258" s="149" t="s">
        <v>1920</v>
      </c>
      <c r="B258" s="149" t="s">
        <v>1770</v>
      </c>
      <c r="C258" s="149" t="s">
        <v>568</v>
      </c>
      <c r="D258" s="150">
        <v>428206912</v>
      </c>
      <c r="E258" s="145"/>
      <c r="F258" s="145"/>
    </row>
    <row r="259" spans="1:6" x14ac:dyDescent="0.25">
      <c r="A259" s="151" t="s">
        <v>387</v>
      </c>
      <c r="B259" s="149" t="s">
        <v>1770</v>
      </c>
      <c r="C259" s="149" t="s">
        <v>571</v>
      </c>
      <c r="D259" s="150">
        <v>325557148</v>
      </c>
      <c r="E259" s="145"/>
      <c r="F259" s="145"/>
    </row>
    <row r="260" spans="1:6" x14ac:dyDescent="0.25">
      <c r="A260" s="151" t="s">
        <v>1771</v>
      </c>
      <c r="B260" s="149" t="s">
        <v>1770</v>
      </c>
      <c r="C260" s="149" t="s">
        <v>575</v>
      </c>
      <c r="D260" s="150">
        <v>102649764</v>
      </c>
      <c r="E260" s="145"/>
      <c r="F260" s="145"/>
    </row>
    <row r="261" spans="1:6" x14ac:dyDescent="0.25">
      <c r="A261" s="149" t="s">
        <v>580</v>
      </c>
      <c r="B261" s="149" t="s">
        <v>1770</v>
      </c>
      <c r="C261" s="149" t="s">
        <v>579</v>
      </c>
      <c r="D261" s="150">
        <v>593195224</v>
      </c>
      <c r="E261" s="145"/>
      <c r="F261" s="145"/>
    </row>
    <row r="262" spans="1:6" x14ac:dyDescent="0.25">
      <c r="A262" s="151" t="s">
        <v>387</v>
      </c>
      <c r="B262" s="149" t="s">
        <v>1770</v>
      </c>
      <c r="C262" s="149" t="s">
        <v>582</v>
      </c>
      <c r="D262" s="150">
        <v>515543458</v>
      </c>
      <c r="E262" s="145"/>
      <c r="F262" s="145"/>
    </row>
    <row r="263" spans="1:6" x14ac:dyDescent="0.25">
      <c r="A263" s="151" t="s">
        <v>1771</v>
      </c>
      <c r="B263" s="149" t="s">
        <v>1770</v>
      </c>
      <c r="C263" s="149" t="s">
        <v>585</v>
      </c>
      <c r="D263" s="150">
        <v>77651766</v>
      </c>
      <c r="E263" s="145"/>
      <c r="F263" s="145"/>
    </row>
    <row r="264" spans="1:6" x14ac:dyDescent="0.25">
      <c r="A264" s="149" t="s">
        <v>1921</v>
      </c>
      <c r="B264" s="149" t="s">
        <v>1770</v>
      </c>
      <c r="C264" s="149" t="s">
        <v>1922</v>
      </c>
      <c r="D264" s="150">
        <v>14679495</v>
      </c>
      <c r="E264" s="145"/>
      <c r="F264" s="145"/>
    </row>
    <row r="265" spans="1:6" x14ac:dyDescent="0.25">
      <c r="A265" s="151" t="s">
        <v>387</v>
      </c>
      <c r="B265" s="149" t="s">
        <v>1770</v>
      </c>
      <c r="C265" s="149" t="s">
        <v>591</v>
      </c>
      <c r="D265" s="150">
        <v>10970865</v>
      </c>
      <c r="E265" s="145"/>
      <c r="F265" s="145"/>
    </row>
    <row r="266" spans="1:6" x14ac:dyDescent="0.25">
      <c r="A266" s="151" t="s">
        <v>1771</v>
      </c>
      <c r="B266" s="149" t="s">
        <v>1770</v>
      </c>
      <c r="C266" s="149" t="s">
        <v>594</v>
      </c>
      <c r="D266" s="150">
        <v>3708630</v>
      </c>
      <c r="E266" s="145"/>
      <c r="F266" s="145"/>
    </row>
    <row r="267" spans="1:6" x14ac:dyDescent="0.25">
      <c r="A267" s="149" t="s">
        <v>1923</v>
      </c>
      <c r="B267" s="149" t="s">
        <v>1770</v>
      </c>
      <c r="C267" s="149" t="s">
        <v>1924</v>
      </c>
      <c r="D267" s="150">
        <v>15358</v>
      </c>
      <c r="E267" s="145"/>
      <c r="F267" s="145"/>
    </row>
    <row r="268" spans="1:6" x14ac:dyDescent="0.25">
      <c r="A268" s="151" t="s">
        <v>387</v>
      </c>
      <c r="B268" s="149" t="s">
        <v>1770</v>
      </c>
      <c r="C268" s="149" t="s">
        <v>597</v>
      </c>
      <c r="D268" s="150">
        <v>15358</v>
      </c>
      <c r="E268" s="145"/>
      <c r="F268" s="145"/>
    </row>
    <row r="269" spans="1:6" x14ac:dyDescent="0.25">
      <c r="A269" s="151" t="s">
        <v>1771</v>
      </c>
      <c r="B269" s="149" t="s">
        <v>1770</v>
      </c>
      <c r="C269" s="149" t="s">
        <v>600</v>
      </c>
      <c r="D269" s="150">
        <v>0</v>
      </c>
      <c r="E269" s="145"/>
      <c r="F269" s="145"/>
    </row>
    <row r="270" spans="1:6" x14ac:dyDescent="0.25">
      <c r="A270" s="149" t="s">
        <v>1925</v>
      </c>
      <c r="B270" s="149" t="s">
        <v>1770</v>
      </c>
      <c r="C270" s="149" t="s">
        <v>1926</v>
      </c>
      <c r="D270" s="150">
        <v>0</v>
      </c>
      <c r="E270" s="145"/>
      <c r="F270" s="145"/>
    </row>
    <row r="271" spans="1:6" x14ac:dyDescent="0.25">
      <c r="A271" s="149" t="s">
        <v>607</v>
      </c>
      <c r="B271" s="149" t="s">
        <v>1770</v>
      </c>
      <c r="C271" s="149" t="s">
        <v>606</v>
      </c>
      <c r="D271" s="150">
        <v>0</v>
      </c>
      <c r="E271" s="145"/>
      <c r="F271" s="145"/>
    </row>
    <row r="272" spans="1:6" x14ac:dyDescent="0.25">
      <c r="A272" s="149" t="s">
        <v>610</v>
      </c>
      <c r="B272" s="149" t="s">
        <v>1770</v>
      </c>
      <c r="C272" s="149" t="s">
        <v>609</v>
      </c>
      <c r="D272" s="150">
        <v>0</v>
      </c>
      <c r="E272" s="145"/>
      <c r="F272" s="145"/>
    </row>
    <row r="273" spans="1:7" x14ac:dyDescent="0.25">
      <c r="A273" s="149" t="s">
        <v>1927</v>
      </c>
      <c r="B273" s="149" t="s">
        <v>1770</v>
      </c>
      <c r="C273" s="149" t="s">
        <v>1928</v>
      </c>
      <c r="D273" s="150">
        <v>5</v>
      </c>
      <c r="E273" s="145"/>
      <c r="F273" s="145"/>
    </row>
    <row r="274" spans="1:7" x14ac:dyDescent="0.25">
      <c r="A274" s="149" t="s">
        <v>613</v>
      </c>
      <c r="B274" s="149" t="s">
        <v>1770</v>
      </c>
      <c r="C274" s="149" t="s">
        <v>612</v>
      </c>
      <c r="D274" s="150">
        <v>5</v>
      </c>
      <c r="E274" s="145"/>
      <c r="F274" s="145"/>
    </row>
    <row r="275" spans="1:7" x14ac:dyDescent="0.25">
      <c r="A275" s="149" t="s">
        <v>616</v>
      </c>
      <c r="B275" s="149" t="s">
        <v>1770</v>
      </c>
      <c r="C275" s="149" t="s">
        <v>615</v>
      </c>
      <c r="D275" s="150">
        <v>0</v>
      </c>
      <c r="E275" s="145"/>
      <c r="F275" s="145"/>
    </row>
    <row r="276" spans="1:7" x14ac:dyDescent="0.25">
      <c r="A276" s="149" t="s">
        <v>1929</v>
      </c>
      <c r="B276" s="149" t="s">
        <v>1770</v>
      </c>
      <c r="C276" s="149" t="s">
        <v>1930</v>
      </c>
      <c r="D276" s="150">
        <v>8505645</v>
      </c>
      <c r="E276" s="145"/>
      <c r="F276" s="145"/>
    </row>
    <row r="277" spans="1:7" x14ac:dyDescent="0.25">
      <c r="A277" s="151" t="s">
        <v>387</v>
      </c>
      <c r="B277" s="149" t="s">
        <v>1770</v>
      </c>
      <c r="C277" s="149" t="s">
        <v>621</v>
      </c>
      <c r="D277" s="150">
        <v>8505645</v>
      </c>
      <c r="E277" s="145"/>
      <c r="F277" s="145"/>
    </row>
    <row r="278" spans="1:7" x14ac:dyDescent="0.25">
      <c r="A278" s="151" t="s">
        <v>1771</v>
      </c>
      <c r="B278" s="149" t="s">
        <v>1770</v>
      </c>
      <c r="C278" s="149" t="s">
        <v>624</v>
      </c>
      <c r="D278" s="150">
        <v>0</v>
      </c>
      <c r="E278" s="145"/>
      <c r="F278" s="145"/>
    </row>
    <row r="279" spans="1:7" x14ac:dyDescent="0.25">
      <c r="A279" s="149" t="s">
        <v>1931</v>
      </c>
      <c r="B279" s="149" t="s">
        <v>1770</v>
      </c>
      <c r="C279" s="149" t="s">
        <v>1932</v>
      </c>
      <c r="D279" s="150">
        <v>32002745</v>
      </c>
      <c r="E279" s="145"/>
      <c r="F279" s="145"/>
    </row>
    <row r="280" spans="1:7" x14ac:dyDescent="0.25">
      <c r="A280" s="151" t="s">
        <v>387</v>
      </c>
      <c r="B280" s="149" t="s">
        <v>1770</v>
      </c>
      <c r="C280" s="149" t="s">
        <v>629</v>
      </c>
      <c r="D280" s="150">
        <v>35911447</v>
      </c>
      <c r="E280" s="145"/>
      <c r="F280" s="145"/>
    </row>
    <row r="281" spans="1:7" x14ac:dyDescent="0.25">
      <c r="A281" s="151" t="s">
        <v>1771</v>
      </c>
      <c r="B281" s="149" t="s">
        <v>1770</v>
      </c>
      <c r="C281" s="149" t="s">
        <v>631</v>
      </c>
      <c r="D281" s="150">
        <v>-3908702</v>
      </c>
      <c r="E281" s="145"/>
      <c r="F281" s="145"/>
    </row>
    <row r="282" spans="1:7" x14ac:dyDescent="0.25">
      <c r="A282" s="149" t="s">
        <v>635</v>
      </c>
      <c r="B282" s="149" t="s">
        <v>1770</v>
      </c>
      <c r="C282" s="149" t="s">
        <v>637</v>
      </c>
      <c r="D282" s="150">
        <v>166869641</v>
      </c>
      <c r="E282" s="145"/>
      <c r="F282" s="145"/>
    </row>
    <row r="283" spans="1:7" x14ac:dyDescent="0.25">
      <c r="A283" s="151" t="s">
        <v>387</v>
      </c>
      <c r="B283" s="149" t="s">
        <v>1770</v>
      </c>
      <c r="C283" s="149" t="s">
        <v>1933</v>
      </c>
      <c r="D283" s="150">
        <v>166835705</v>
      </c>
      <c r="E283" s="145"/>
      <c r="F283" s="145"/>
    </row>
    <row r="284" spans="1:7" x14ac:dyDescent="0.25">
      <c r="A284" s="151" t="s">
        <v>1771</v>
      </c>
      <c r="B284" s="149" t="s">
        <v>1770</v>
      </c>
      <c r="C284" s="149" t="s">
        <v>1934</v>
      </c>
      <c r="D284" s="150">
        <v>33936</v>
      </c>
      <c r="E284" s="145"/>
      <c r="F284" s="145"/>
    </row>
    <row r="285" spans="1:7" x14ac:dyDescent="0.25">
      <c r="A285" s="149" t="s">
        <v>642</v>
      </c>
      <c r="B285" s="149" t="s">
        <v>1770</v>
      </c>
      <c r="C285" s="149" t="s">
        <v>641</v>
      </c>
      <c r="D285" s="150">
        <v>211201992</v>
      </c>
      <c r="E285" s="145"/>
      <c r="F285" s="145"/>
    </row>
    <row r="286" spans="1:7" x14ac:dyDescent="0.25">
      <c r="A286" s="151" t="s">
        <v>387</v>
      </c>
      <c r="B286" s="149" t="s">
        <v>1770</v>
      </c>
      <c r="C286" s="149" t="s">
        <v>1935</v>
      </c>
      <c r="D286" s="150">
        <v>211183570</v>
      </c>
      <c r="E286" s="145"/>
      <c r="F286" s="145"/>
    </row>
    <row r="287" spans="1:7" x14ac:dyDescent="0.25">
      <c r="A287" s="151" t="s">
        <v>1771</v>
      </c>
      <c r="B287" s="149" t="s">
        <v>1770</v>
      </c>
      <c r="C287" s="149" t="s">
        <v>1936</v>
      </c>
      <c r="D287" s="150">
        <v>18422</v>
      </c>
      <c r="E287" s="145"/>
      <c r="F287" s="145"/>
    </row>
    <row r="288" spans="1:7" x14ac:dyDescent="0.25">
      <c r="A288" s="153" t="s">
        <v>1937</v>
      </c>
      <c r="B288" s="149" t="s">
        <v>1938</v>
      </c>
      <c r="C288" s="149" t="s">
        <v>410</v>
      </c>
      <c r="D288" s="145">
        <v>80370134</v>
      </c>
      <c r="F288" s="110"/>
      <c r="G288" s="110"/>
    </row>
    <row r="289" spans="1:5" x14ac:dyDescent="0.25">
      <c r="A289" s="153" t="s">
        <v>1939</v>
      </c>
      <c r="B289" s="149" t="s">
        <v>1938</v>
      </c>
      <c r="C289" s="110" t="s">
        <v>436</v>
      </c>
      <c r="D289" s="145">
        <v>5194367</v>
      </c>
    </row>
    <row r="290" spans="1:5" ht="15.75" thickBot="1" x14ac:dyDescent="0.3">
      <c r="A290" s="153" t="s">
        <v>1940</v>
      </c>
      <c r="B290" s="149" t="s">
        <v>1938</v>
      </c>
      <c r="C290" s="110" t="s">
        <v>1941</v>
      </c>
      <c r="D290" s="145">
        <v>4786908</v>
      </c>
    </row>
    <row r="291" spans="1:5" ht="16.5" thickTop="1" thickBot="1" x14ac:dyDescent="0.3">
      <c r="A291" s="160" t="s">
        <v>678</v>
      </c>
      <c r="B291" s="161" t="s">
        <v>1942</v>
      </c>
      <c r="C291" s="161" t="s">
        <v>677</v>
      </c>
      <c r="D291" s="162">
        <v>7891444</v>
      </c>
      <c r="E291" s="163" t="s">
        <v>668</v>
      </c>
    </row>
    <row r="292" spans="1:5" ht="16.5" thickTop="1" thickBot="1" x14ac:dyDescent="0.3">
      <c r="A292" s="159" t="s">
        <v>681</v>
      </c>
      <c r="B292" s="149" t="s">
        <v>1942</v>
      </c>
      <c r="C292" s="149" t="s">
        <v>680</v>
      </c>
      <c r="D292" s="162">
        <v>0</v>
      </c>
    </row>
    <row r="293" spans="1:5" ht="16.5" thickTop="1" thickBot="1" x14ac:dyDescent="0.3">
      <c r="A293" s="153" t="s">
        <v>688</v>
      </c>
      <c r="B293" s="149" t="s">
        <v>1942</v>
      </c>
      <c r="C293" s="149" t="s">
        <v>687</v>
      </c>
      <c r="D293" s="162">
        <v>3690</v>
      </c>
    </row>
    <row r="294" spans="1:5" ht="16.5" thickTop="1" thickBot="1" x14ac:dyDescent="0.3">
      <c r="A294" s="159" t="s">
        <v>692</v>
      </c>
      <c r="B294" s="149" t="s">
        <v>1942</v>
      </c>
      <c r="C294" s="149" t="s">
        <v>691</v>
      </c>
      <c r="D294" s="162">
        <v>30677</v>
      </c>
    </row>
    <row r="295" spans="1:5" ht="16.5" thickTop="1" thickBot="1" x14ac:dyDescent="0.3">
      <c r="A295" s="159" t="s">
        <v>699</v>
      </c>
      <c r="B295" s="149" t="s">
        <v>1942</v>
      </c>
      <c r="C295" s="149" t="s">
        <v>698</v>
      </c>
      <c r="D295" s="162">
        <v>31680715</v>
      </c>
    </row>
    <row r="296" spans="1:5" ht="16.5" thickTop="1" thickBot="1" x14ac:dyDescent="0.3">
      <c r="A296" s="153" t="s">
        <v>703</v>
      </c>
      <c r="B296" s="149" t="s">
        <v>1942</v>
      </c>
      <c r="C296" s="149" t="s">
        <v>702</v>
      </c>
      <c r="D296" s="162">
        <v>5747201</v>
      </c>
    </row>
    <row r="297" spans="1:5" ht="16.5" thickTop="1" thickBot="1" x14ac:dyDescent="0.3">
      <c r="A297" s="159" t="s">
        <v>1943</v>
      </c>
      <c r="B297" s="149" t="s">
        <v>1942</v>
      </c>
      <c r="C297" s="149" t="s">
        <v>709</v>
      </c>
      <c r="D297" s="162">
        <v>7031487</v>
      </c>
    </row>
    <row r="298" spans="1:5" ht="16.5" thickTop="1" thickBot="1" x14ac:dyDescent="0.3">
      <c r="A298" s="159" t="s">
        <v>1944</v>
      </c>
      <c r="B298" s="149" t="s">
        <v>1942</v>
      </c>
      <c r="C298" s="149" t="s">
        <v>713</v>
      </c>
      <c r="D298" s="162">
        <v>19300945</v>
      </c>
    </row>
    <row r="299" spans="1:5" ht="16.5" thickTop="1" thickBot="1" x14ac:dyDescent="0.3">
      <c r="A299" s="159" t="s">
        <v>1945</v>
      </c>
      <c r="B299" s="149" t="s">
        <v>1942</v>
      </c>
      <c r="C299" s="149" t="s">
        <v>716</v>
      </c>
      <c r="D299" s="162">
        <v>18777879</v>
      </c>
    </row>
    <row r="300" spans="1:5" ht="16.5" thickTop="1" thickBot="1" x14ac:dyDescent="0.3">
      <c r="A300" s="159" t="s">
        <v>1946</v>
      </c>
      <c r="B300" s="149" t="s">
        <v>1942</v>
      </c>
      <c r="C300" s="149" t="s">
        <v>719</v>
      </c>
      <c r="D300" s="162">
        <v>99711903</v>
      </c>
    </row>
    <row r="301" spans="1:5" ht="16.5" thickTop="1" thickBot="1" x14ac:dyDescent="0.3">
      <c r="A301" s="164" t="s">
        <v>751</v>
      </c>
      <c r="B301" s="164" t="s">
        <v>1942</v>
      </c>
      <c r="C301" s="164" t="s">
        <v>750</v>
      </c>
      <c r="D301" s="162">
        <v>59702888</v>
      </c>
    </row>
    <row r="302" spans="1:5" ht="16.5" thickTop="1" thickBot="1" x14ac:dyDescent="0.3">
      <c r="A302" s="161" t="s">
        <v>775</v>
      </c>
      <c r="B302" s="161" t="s">
        <v>1942</v>
      </c>
      <c r="C302" s="161" t="s">
        <v>774</v>
      </c>
      <c r="D302" s="162">
        <v>-4916</v>
      </c>
      <c r="E302" s="163" t="s">
        <v>766</v>
      </c>
    </row>
    <row r="303" spans="1:5" ht="16.5" thickTop="1" thickBot="1" x14ac:dyDescent="0.3">
      <c r="A303" s="149" t="s">
        <v>779</v>
      </c>
      <c r="B303" s="149" t="s">
        <v>1942</v>
      </c>
      <c r="C303" s="149" t="s">
        <v>778</v>
      </c>
      <c r="D303" s="162">
        <v>0</v>
      </c>
    </row>
    <row r="304" spans="1:5" ht="16.5" thickTop="1" thickBot="1" x14ac:dyDescent="0.3">
      <c r="A304" s="149" t="s">
        <v>786</v>
      </c>
      <c r="B304" s="149" t="s">
        <v>1942</v>
      </c>
      <c r="C304" s="149" t="s">
        <v>785</v>
      </c>
      <c r="D304" s="162">
        <v>-20346517</v>
      </c>
    </row>
    <row r="305" spans="1:4" ht="16.5" thickTop="1" thickBot="1" x14ac:dyDescent="0.3">
      <c r="A305" s="149" t="s">
        <v>790</v>
      </c>
      <c r="B305" s="149" t="s">
        <v>1942</v>
      </c>
      <c r="C305" s="149" t="s">
        <v>789</v>
      </c>
      <c r="D305" s="162">
        <v>-2024370</v>
      </c>
    </row>
    <row r="306" spans="1:4" ht="16.5" thickTop="1" thickBot="1" x14ac:dyDescent="0.3">
      <c r="A306" s="149" t="s">
        <v>797</v>
      </c>
      <c r="B306" s="149" t="s">
        <v>1942</v>
      </c>
      <c r="C306" s="149" t="s">
        <v>796</v>
      </c>
      <c r="D306" s="162">
        <v>-69675</v>
      </c>
    </row>
    <row r="307" spans="1:4" ht="16.5" thickTop="1" thickBot="1" x14ac:dyDescent="0.3">
      <c r="A307" s="149" t="s">
        <v>801</v>
      </c>
      <c r="B307" s="149" t="s">
        <v>1942</v>
      </c>
      <c r="C307" s="149" t="s">
        <v>800</v>
      </c>
      <c r="D307" s="162">
        <v>-34326</v>
      </c>
    </row>
    <row r="308" spans="1:4" ht="16.5" thickTop="1" thickBot="1" x14ac:dyDescent="0.3">
      <c r="A308" s="149" t="s">
        <v>808</v>
      </c>
      <c r="B308" s="149" t="s">
        <v>1942</v>
      </c>
      <c r="C308" s="149" t="s">
        <v>807</v>
      </c>
      <c r="D308" s="162">
        <v>-1842174</v>
      </c>
    </row>
    <row r="309" spans="1:4" ht="16.5" thickTop="1" thickBot="1" x14ac:dyDescent="0.3">
      <c r="A309" s="149" t="s">
        <v>812</v>
      </c>
      <c r="B309" s="149" t="s">
        <v>1942</v>
      </c>
      <c r="C309" s="149" t="s">
        <v>811</v>
      </c>
      <c r="D309" s="162">
        <v>0</v>
      </c>
    </row>
    <row r="310" spans="1:4" ht="16.5" thickTop="1" thickBot="1" x14ac:dyDescent="0.3">
      <c r="A310" s="149" t="s">
        <v>822</v>
      </c>
      <c r="B310" s="149" t="s">
        <v>1942</v>
      </c>
      <c r="C310" s="149" t="s">
        <v>821</v>
      </c>
      <c r="D310" s="162">
        <v>0</v>
      </c>
    </row>
    <row r="311" spans="1:4" ht="16.5" thickTop="1" thickBot="1" x14ac:dyDescent="0.3">
      <c r="A311" s="149" t="s">
        <v>826</v>
      </c>
      <c r="B311" s="149" t="s">
        <v>1942</v>
      </c>
      <c r="C311" s="149" t="s">
        <v>825</v>
      </c>
      <c r="D311" s="162">
        <v>0</v>
      </c>
    </row>
    <row r="312" spans="1:4" ht="16.5" thickTop="1" thickBot="1" x14ac:dyDescent="0.3">
      <c r="A312" s="149" t="s">
        <v>833</v>
      </c>
      <c r="B312" s="149" t="s">
        <v>1942</v>
      </c>
      <c r="C312" s="149" t="s">
        <v>832</v>
      </c>
      <c r="D312" s="162">
        <v>-5992307</v>
      </c>
    </row>
    <row r="313" spans="1:4" ht="16.5" thickTop="1" thickBot="1" x14ac:dyDescent="0.3">
      <c r="A313" s="149" t="s">
        <v>837</v>
      </c>
      <c r="B313" s="149" t="s">
        <v>1942</v>
      </c>
      <c r="C313" s="149" t="s">
        <v>836</v>
      </c>
      <c r="D313" s="162">
        <v>-19592</v>
      </c>
    </row>
    <row r="314" spans="1:4" ht="16.5" thickTop="1" thickBot="1" x14ac:dyDescent="0.3">
      <c r="A314" s="149" t="s">
        <v>844</v>
      </c>
      <c r="B314" s="149" t="s">
        <v>1942</v>
      </c>
      <c r="C314" s="149" t="s">
        <v>843</v>
      </c>
      <c r="D314" s="162">
        <v>-3368</v>
      </c>
    </row>
    <row r="315" spans="1:4" ht="16.5" thickTop="1" thickBot="1" x14ac:dyDescent="0.3">
      <c r="A315" s="149" t="s">
        <v>848</v>
      </c>
      <c r="B315" s="149" t="s">
        <v>1942</v>
      </c>
      <c r="C315" s="149" t="s">
        <v>847</v>
      </c>
      <c r="D315" s="162">
        <v>-1</v>
      </c>
    </row>
    <row r="316" spans="1:4" ht="16.5" thickTop="1" thickBot="1" x14ac:dyDescent="0.3">
      <c r="A316" s="149" t="s">
        <v>855</v>
      </c>
      <c r="B316" s="149" t="s">
        <v>1942</v>
      </c>
      <c r="C316" s="149" t="s">
        <v>854</v>
      </c>
      <c r="D316" s="162">
        <v>-7636995</v>
      </c>
    </row>
    <row r="317" spans="1:4" ht="16.5" thickTop="1" thickBot="1" x14ac:dyDescent="0.3">
      <c r="A317" s="149" t="s">
        <v>858</v>
      </c>
      <c r="B317" s="149" t="s">
        <v>1942</v>
      </c>
      <c r="C317" s="149" t="s">
        <v>857</v>
      </c>
      <c r="D317" s="162">
        <v>-62051880</v>
      </c>
    </row>
    <row r="318" spans="1:4" ht="16.5" thickTop="1" thickBot="1" x14ac:dyDescent="0.3">
      <c r="A318" s="149" t="s">
        <v>861</v>
      </c>
      <c r="B318" s="149" t="s">
        <v>1942</v>
      </c>
      <c r="C318" s="149" t="s">
        <v>860</v>
      </c>
      <c r="D318" s="162">
        <v>-4146482</v>
      </c>
    </row>
    <row r="319" spans="1:4" ht="16.5" thickTop="1" thickBot="1" x14ac:dyDescent="0.3">
      <c r="A319" s="149" t="s">
        <v>870</v>
      </c>
      <c r="B319" s="149" t="s">
        <v>1942</v>
      </c>
      <c r="C319" s="149" t="s">
        <v>869</v>
      </c>
      <c r="D319" s="162">
        <v>-1353967</v>
      </c>
    </row>
    <row r="320" spans="1:4" ht="16.5" thickTop="1" thickBot="1" x14ac:dyDescent="0.3">
      <c r="A320" s="149" t="s">
        <v>874</v>
      </c>
      <c r="B320" s="149" t="s">
        <v>1942</v>
      </c>
      <c r="C320" s="149" t="s">
        <v>873</v>
      </c>
      <c r="D320" s="162">
        <v>-3982</v>
      </c>
    </row>
    <row r="321" spans="1:5" ht="16.5" thickTop="1" thickBot="1" x14ac:dyDescent="0.3">
      <c r="A321" s="149" t="s">
        <v>878</v>
      </c>
      <c r="B321" s="149" t="s">
        <v>1942</v>
      </c>
      <c r="C321" s="149" t="s">
        <v>877</v>
      </c>
      <c r="D321" s="162">
        <v>-44468756</v>
      </c>
    </row>
    <row r="322" spans="1:5" ht="16.5" thickTop="1" thickBot="1" x14ac:dyDescent="0.3">
      <c r="A322" s="149" t="s">
        <v>881</v>
      </c>
      <c r="B322" s="149" t="s">
        <v>1942</v>
      </c>
      <c r="C322" s="149" t="s">
        <v>883</v>
      </c>
      <c r="D322" s="162">
        <v>-4026422</v>
      </c>
    </row>
    <row r="323" spans="1:5" ht="16.5" thickTop="1" thickBot="1" x14ac:dyDescent="0.3">
      <c r="A323" s="149" t="s">
        <v>890</v>
      </c>
      <c r="B323" s="149" t="s">
        <v>1942</v>
      </c>
      <c r="C323" s="149" t="s">
        <v>889</v>
      </c>
      <c r="D323" s="162">
        <v>0</v>
      </c>
    </row>
    <row r="324" spans="1:5" ht="16.5" thickTop="1" thickBot="1" x14ac:dyDescent="0.3">
      <c r="A324" s="149" t="s">
        <v>902</v>
      </c>
      <c r="B324" s="149" t="s">
        <v>1942</v>
      </c>
      <c r="C324" s="149" t="s">
        <v>901</v>
      </c>
      <c r="D324" s="162">
        <v>36797573</v>
      </c>
    </row>
    <row r="325" spans="1:5" ht="16.5" thickTop="1" thickBot="1" x14ac:dyDescent="0.3">
      <c r="A325" s="149" t="s">
        <v>1947</v>
      </c>
      <c r="B325" s="149" t="s">
        <v>1942</v>
      </c>
      <c r="C325" s="149" t="s">
        <v>908</v>
      </c>
      <c r="D325" s="162">
        <v>859650</v>
      </c>
    </row>
    <row r="326" spans="1:5" ht="16.5" thickTop="1" thickBot="1" x14ac:dyDescent="0.3">
      <c r="A326" s="149" t="s">
        <v>1948</v>
      </c>
      <c r="B326" s="149" t="s">
        <v>1942</v>
      </c>
      <c r="C326" s="149" t="s">
        <v>913</v>
      </c>
      <c r="D326" s="162">
        <v>-20054214</v>
      </c>
    </row>
    <row r="327" spans="1:5" ht="16.5" thickTop="1" thickBot="1" x14ac:dyDescent="0.3">
      <c r="A327" s="149" t="s">
        <v>1949</v>
      </c>
      <c r="B327" s="149" t="s">
        <v>1942</v>
      </c>
      <c r="C327" s="149" t="s">
        <v>1950</v>
      </c>
      <c r="D327" s="162">
        <v>-8213687</v>
      </c>
    </row>
    <row r="328" spans="1:5" ht="16.5" thickTop="1" thickBot="1" x14ac:dyDescent="0.3">
      <c r="A328" s="149" t="s">
        <v>1951</v>
      </c>
      <c r="B328" s="149" t="s">
        <v>1942</v>
      </c>
      <c r="C328" s="149" t="s">
        <v>962</v>
      </c>
      <c r="D328" s="162">
        <v>7368244</v>
      </c>
    </row>
    <row r="329" spans="1:5" ht="16.5" thickTop="1" thickBot="1" x14ac:dyDescent="0.3">
      <c r="A329" s="149" t="s">
        <v>1952</v>
      </c>
      <c r="B329" s="149" t="s">
        <v>1942</v>
      </c>
      <c r="C329" s="149" t="s">
        <v>965</v>
      </c>
      <c r="D329" s="162">
        <v>1828965</v>
      </c>
    </row>
    <row r="330" spans="1:5" ht="16.5" thickTop="1" thickBot="1" x14ac:dyDescent="0.3">
      <c r="A330" s="149" t="s">
        <v>1953</v>
      </c>
      <c r="B330" s="149" t="s">
        <v>1942</v>
      </c>
      <c r="C330" s="149" t="s">
        <v>969</v>
      </c>
      <c r="D330" s="162">
        <v>0</v>
      </c>
    </row>
    <row r="331" spans="1:5" ht="15.75" thickTop="1" x14ac:dyDescent="0.25">
      <c r="A331" s="149" t="s">
        <v>1954</v>
      </c>
      <c r="B331" s="149" t="s">
        <v>1942</v>
      </c>
      <c r="C331" s="149" t="s">
        <v>981</v>
      </c>
      <c r="D331" s="162">
        <v>330228</v>
      </c>
    </row>
    <row r="332" spans="1:5" x14ac:dyDescent="0.25">
      <c r="A332" s="165" t="s">
        <v>1955</v>
      </c>
      <c r="B332" s="165" t="s">
        <v>1942</v>
      </c>
      <c r="C332" s="165" t="s">
        <v>985</v>
      </c>
      <c r="D332" s="166">
        <v>0</v>
      </c>
      <c r="E332" s="167" t="s">
        <v>1956</v>
      </c>
    </row>
    <row r="333" spans="1:5" x14ac:dyDescent="0.25">
      <c r="A333" s="149" t="s">
        <v>1957</v>
      </c>
      <c r="B333" s="149" t="s">
        <v>1942</v>
      </c>
      <c r="C333" s="149" t="s">
        <v>991</v>
      </c>
      <c r="D333" s="145">
        <v>2704252</v>
      </c>
    </row>
    <row r="334" spans="1:5" x14ac:dyDescent="0.25">
      <c r="A334" s="149" t="s">
        <v>1958</v>
      </c>
      <c r="B334" s="149" t="s">
        <v>1942</v>
      </c>
      <c r="C334" s="149" t="s">
        <v>995</v>
      </c>
      <c r="D334" s="145">
        <v>6965</v>
      </c>
    </row>
    <row r="335" spans="1:5" x14ac:dyDescent="0.25">
      <c r="A335" s="149" t="s">
        <v>1959</v>
      </c>
      <c r="B335" s="149" t="s">
        <v>1942</v>
      </c>
      <c r="C335" s="149" t="s">
        <v>999</v>
      </c>
      <c r="D335" s="145">
        <v>-235936</v>
      </c>
    </row>
    <row r="336" spans="1:5" x14ac:dyDescent="0.25">
      <c r="A336" s="149" t="s">
        <v>1960</v>
      </c>
      <c r="B336" s="149" t="s">
        <v>1942</v>
      </c>
      <c r="C336" s="149" t="s">
        <v>1005</v>
      </c>
      <c r="D336" s="145">
        <v>-18119439</v>
      </c>
    </row>
    <row r="337" spans="1:5" x14ac:dyDescent="0.25">
      <c r="A337" s="149" t="s">
        <v>1961</v>
      </c>
      <c r="B337" s="149" t="s">
        <v>1942</v>
      </c>
      <c r="C337" s="149" t="s">
        <v>1008</v>
      </c>
      <c r="D337" s="145">
        <v>0</v>
      </c>
    </row>
    <row r="338" spans="1:5" x14ac:dyDescent="0.25">
      <c r="A338" s="165" t="s">
        <v>1012</v>
      </c>
      <c r="B338" s="165" t="s">
        <v>1942</v>
      </c>
      <c r="C338" s="165" t="s">
        <v>1011</v>
      </c>
      <c r="D338" s="145">
        <v>0</v>
      </c>
      <c r="E338" s="167" t="s">
        <v>1962</v>
      </c>
    </row>
    <row r="339" spans="1:5" x14ac:dyDescent="0.25">
      <c r="A339" s="149" t="s">
        <v>1963</v>
      </c>
      <c r="B339" s="149" t="s">
        <v>1942</v>
      </c>
      <c r="C339" s="149" t="s">
        <v>1014</v>
      </c>
      <c r="D339" s="145">
        <v>27692814</v>
      </c>
    </row>
    <row r="340" spans="1:5" x14ac:dyDescent="0.25">
      <c r="A340" s="149" t="s">
        <v>1023</v>
      </c>
      <c r="B340" s="149" t="s">
        <v>1942</v>
      </c>
      <c r="C340" s="149" t="s">
        <v>1022</v>
      </c>
      <c r="D340" s="145">
        <v>-3855461</v>
      </c>
    </row>
    <row r="341" spans="1:5" x14ac:dyDescent="0.25">
      <c r="A341" s="165" t="s">
        <v>1027</v>
      </c>
      <c r="B341" s="165" t="s">
        <v>1942</v>
      </c>
      <c r="C341" s="165" t="s">
        <v>1026</v>
      </c>
      <c r="D341" s="166">
        <v>0</v>
      </c>
      <c r="E341" s="167" t="s">
        <v>1956</v>
      </c>
    </row>
    <row r="342" spans="1:5" x14ac:dyDescent="0.25">
      <c r="A342" s="149" t="s">
        <v>1031</v>
      </c>
      <c r="B342" s="149" t="s">
        <v>1942</v>
      </c>
      <c r="C342" s="149" t="s">
        <v>1030</v>
      </c>
      <c r="D342" s="145">
        <v>0</v>
      </c>
    </row>
    <row r="343" spans="1:5" x14ac:dyDescent="0.25">
      <c r="A343" s="149" t="s">
        <v>1035</v>
      </c>
      <c r="B343" s="149" t="s">
        <v>1942</v>
      </c>
      <c r="C343" s="149" t="s">
        <v>1034</v>
      </c>
      <c r="D343" s="145">
        <v>31905</v>
      </c>
    </row>
    <row r="344" spans="1:5" x14ac:dyDescent="0.25">
      <c r="A344" s="149" t="s">
        <v>1042</v>
      </c>
      <c r="B344" s="149" t="s">
        <v>1942</v>
      </c>
      <c r="C344" s="149" t="s">
        <v>1041</v>
      </c>
      <c r="D344" s="145">
        <v>0</v>
      </c>
    </row>
    <row r="345" spans="1:5" x14ac:dyDescent="0.25">
      <c r="A345" s="149" t="s">
        <v>1047</v>
      </c>
      <c r="B345" s="149" t="s">
        <v>1942</v>
      </c>
      <c r="C345" s="149" t="s">
        <v>1046</v>
      </c>
      <c r="D345" s="145">
        <v>0</v>
      </c>
    </row>
    <row r="346" spans="1:5" x14ac:dyDescent="0.25">
      <c r="A346" s="149" t="s">
        <v>1051</v>
      </c>
      <c r="B346" s="149" t="s">
        <v>1942</v>
      </c>
      <c r="C346" s="149" t="s">
        <v>1050</v>
      </c>
      <c r="D346" s="145">
        <v>0</v>
      </c>
    </row>
    <row r="347" spans="1:5" x14ac:dyDescent="0.25">
      <c r="A347" s="149" t="s">
        <v>1080</v>
      </c>
      <c r="B347" s="149" t="s">
        <v>1942</v>
      </c>
      <c r="C347" s="149" t="s">
        <v>1079</v>
      </c>
      <c r="D347" s="145">
        <v>5444803</v>
      </c>
    </row>
    <row r="348" spans="1:5" x14ac:dyDescent="0.25">
      <c r="A348" s="149" t="s">
        <v>1087</v>
      </c>
      <c r="B348" s="149" t="s">
        <v>1942</v>
      </c>
      <c r="C348" s="149" t="s">
        <v>1086</v>
      </c>
      <c r="D348" s="145">
        <v>-71999204</v>
      </c>
    </row>
    <row r="349" spans="1:5" x14ac:dyDescent="0.25">
      <c r="A349" s="149" t="s">
        <v>1090</v>
      </c>
      <c r="B349" s="149" t="s">
        <v>1942</v>
      </c>
      <c r="C349" s="149" t="s">
        <v>1089</v>
      </c>
      <c r="D349" s="145">
        <v>-842220</v>
      </c>
    </row>
    <row r="350" spans="1:5" x14ac:dyDescent="0.25">
      <c r="A350" s="149" t="s">
        <v>1094</v>
      </c>
      <c r="B350" s="149" t="s">
        <v>1942</v>
      </c>
      <c r="C350" s="149" t="s">
        <v>1093</v>
      </c>
      <c r="D350" s="145">
        <v>55598337</v>
      </c>
    </row>
    <row r="351" spans="1:5" x14ac:dyDescent="0.25">
      <c r="A351" s="149" t="s">
        <v>1098</v>
      </c>
      <c r="B351" s="149" t="s">
        <v>1942</v>
      </c>
      <c r="C351" s="149" t="s">
        <v>1097</v>
      </c>
      <c r="D351" s="145">
        <v>-10248401</v>
      </c>
    </row>
    <row r="352" spans="1:5" x14ac:dyDescent="0.25">
      <c r="A352" s="149" t="s">
        <v>1101</v>
      </c>
      <c r="B352" s="149" t="s">
        <v>1942</v>
      </c>
      <c r="C352" s="149" t="s">
        <v>1100</v>
      </c>
      <c r="D352" s="145">
        <v>45349936</v>
      </c>
    </row>
    <row r="353" spans="1:7" x14ac:dyDescent="0.25">
      <c r="A353" s="149" t="s">
        <v>1109</v>
      </c>
      <c r="B353" s="149" t="s">
        <v>1942</v>
      </c>
      <c r="C353" s="149" t="s">
        <v>1108</v>
      </c>
      <c r="D353" s="145">
        <v>1714960</v>
      </c>
    </row>
    <row r="354" spans="1:7" x14ac:dyDescent="0.25">
      <c r="A354" s="164" t="s">
        <v>1113</v>
      </c>
      <c r="B354" s="164" t="s">
        <v>1942</v>
      </c>
      <c r="C354" s="164" t="s">
        <v>1112</v>
      </c>
      <c r="D354" s="145">
        <v>-953017</v>
      </c>
    </row>
    <row r="355" spans="1:7" ht="15.75" thickBot="1" x14ac:dyDescent="0.3">
      <c r="A355" s="168" t="s">
        <v>1117</v>
      </c>
      <c r="B355" s="169" t="s">
        <v>1942</v>
      </c>
      <c r="C355" s="169" t="s">
        <v>1116</v>
      </c>
      <c r="D355" s="145">
        <v>43606469</v>
      </c>
    </row>
    <row r="356" spans="1:7" ht="15.75" thickTop="1" x14ac:dyDescent="0.25">
      <c r="A356" s="170" t="s">
        <v>1964</v>
      </c>
      <c r="B356" s="170" t="s">
        <v>1965</v>
      </c>
      <c r="C356" s="171" t="s">
        <v>1121</v>
      </c>
      <c r="D356" s="145">
        <v>81803084</v>
      </c>
      <c r="F356" s="70" t="s">
        <v>1121</v>
      </c>
      <c r="G356" s="70">
        <v>81803084</v>
      </c>
    </row>
    <row r="357" spans="1:7" x14ac:dyDescent="0.25">
      <c r="A357" s="149" t="s">
        <v>1966</v>
      </c>
      <c r="B357" s="149" t="s">
        <v>1965</v>
      </c>
      <c r="C357" s="172" t="s">
        <v>1125</v>
      </c>
      <c r="D357" s="145">
        <v>53265079</v>
      </c>
      <c r="F357" s="70" t="s">
        <v>1125</v>
      </c>
      <c r="G357" s="70">
        <v>53265079</v>
      </c>
    </row>
    <row r="358" spans="1:7" x14ac:dyDescent="0.25">
      <c r="A358" s="149" t="s">
        <v>1967</v>
      </c>
      <c r="B358" s="149" t="s">
        <v>1965</v>
      </c>
      <c r="C358" s="172" t="s">
        <v>1138</v>
      </c>
      <c r="D358" s="145">
        <v>53265079</v>
      </c>
      <c r="F358" s="70" t="s">
        <v>1138</v>
      </c>
      <c r="G358" s="70">
        <v>53265079</v>
      </c>
    </row>
    <row r="359" spans="1:7" x14ac:dyDescent="0.25">
      <c r="A359" s="149"/>
      <c r="B359" s="149" t="s">
        <v>1968</v>
      </c>
      <c r="C359" s="114" t="s">
        <v>1207</v>
      </c>
      <c r="D359" s="173">
        <v>9.6839999999999996E-2</v>
      </c>
    </row>
    <row r="360" spans="1:7" x14ac:dyDescent="0.25">
      <c r="A360" s="149"/>
      <c r="B360" s="149" t="s">
        <v>1968</v>
      </c>
      <c r="C360" s="114" t="s">
        <v>1212</v>
      </c>
      <c r="D360" s="173">
        <v>9.6839999999999996E-2</v>
      </c>
    </row>
    <row r="361" spans="1:7" x14ac:dyDescent="0.25">
      <c r="A361" s="149"/>
      <c r="B361" s="149" t="s">
        <v>1968</v>
      </c>
      <c r="C361" s="114" t="s">
        <v>1201</v>
      </c>
      <c r="D361" s="173">
        <v>0.14767</v>
      </c>
    </row>
    <row r="362" spans="1:7" x14ac:dyDescent="0.25">
      <c r="A362" s="114" t="s">
        <v>1221</v>
      </c>
      <c r="B362" s="149" t="s">
        <v>1969</v>
      </c>
      <c r="C362" s="114" t="s">
        <v>1221</v>
      </c>
      <c r="D362" s="173">
        <v>0.13</v>
      </c>
      <c r="E362" s="174" t="s">
        <v>1222</v>
      </c>
    </row>
    <row r="363" spans="1:7" x14ac:dyDescent="0.25">
      <c r="A363" s="114" t="s">
        <v>1227</v>
      </c>
      <c r="B363" s="149" t="s">
        <v>1969</v>
      </c>
      <c r="C363" s="114" t="s">
        <v>1227</v>
      </c>
      <c r="D363" s="173">
        <v>0.09</v>
      </c>
      <c r="E363" s="174" t="s">
        <v>1228</v>
      </c>
    </row>
    <row r="364" spans="1:7" x14ac:dyDescent="0.25">
      <c r="A364" s="114" t="s">
        <v>1232</v>
      </c>
      <c r="B364" s="149" t="s">
        <v>1969</v>
      </c>
      <c r="C364" s="114" t="s">
        <v>1232</v>
      </c>
      <c r="D364" s="173">
        <v>0.09</v>
      </c>
      <c r="E364" s="174" t="s">
        <v>1233</v>
      </c>
    </row>
    <row r="365" spans="1:7" x14ac:dyDescent="0.25">
      <c r="A365" s="149"/>
      <c r="B365" s="149"/>
      <c r="C365" s="114" t="s">
        <v>1970</v>
      </c>
      <c r="D365" s="173">
        <v>0.10500000000000001</v>
      </c>
    </row>
    <row r="366" spans="1:7" ht="14.45" customHeight="1" x14ac:dyDescent="0.25">
      <c r="A366" s="149"/>
      <c r="B366" s="149"/>
      <c r="C366" s="114" t="s">
        <v>1971</v>
      </c>
      <c r="D366" s="173">
        <v>7.0000000000000007E-2</v>
      </c>
    </row>
    <row r="367" spans="1:7" x14ac:dyDescent="0.25">
      <c r="A367" s="149"/>
      <c r="B367" s="149"/>
      <c r="C367" s="114" t="s">
        <v>1972</v>
      </c>
      <c r="D367" s="173">
        <v>8.4999999999999992E-2</v>
      </c>
    </row>
    <row r="368" spans="1:7" x14ac:dyDescent="0.25">
      <c r="A368" s="149"/>
      <c r="B368" s="149"/>
      <c r="C368" s="114" t="s">
        <v>1973</v>
      </c>
      <c r="D368" s="173">
        <v>0.115</v>
      </c>
    </row>
    <row r="369" spans="1:8" ht="14.45" customHeight="1" x14ac:dyDescent="0.25">
      <c r="A369" s="149"/>
      <c r="B369" s="149"/>
      <c r="C369" s="114" t="s">
        <v>1974</v>
      </c>
      <c r="D369" s="173">
        <v>0.08</v>
      </c>
    </row>
    <row r="370" spans="1:8" x14ac:dyDescent="0.25">
      <c r="A370" s="149"/>
      <c r="B370" s="149"/>
      <c r="C370" s="114" t="s">
        <v>1975</v>
      </c>
      <c r="D370" s="173">
        <v>9.5000000000000001E-2</v>
      </c>
    </row>
    <row r="371" spans="1:8" x14ac:dyDescent="0.25">
      <c r="A371" s="149"/>
      <c r="B371" s="149"/>
      <c r="C371" s="114" t="s">
        <v>1976</v>
      </c>
      <c r="D371" s="173">
        <v>0.08</v>
      </c>
    </row>
    <row r="372" spans="1:8" x14ac:dyDescent="0.25">
      <c r="A372" s="149"/>
      <c r="B372" s="149"/>
      <c r="C372" s="114" t="s">
        <v>1977</v>
      </c>
      <c r="D372" s="173">
        <v>4.4999999999999998E-2</v>
      </c>
    </row>
    <row r="373" spans="1:8" x14ac:dyDescent="0.25">
      <c r="C373" s="172" t="s">
        <v>1978</v>
      </c>
      <c r="D373" s="173">
        <v>0.06</v>
      </c>
    </row>
    <row r="374" spans="1:8" x14ac:dyDescent="0.25">
      <c r="A374" s="175" t="s">
        <v>1979</v>
      </c>
      <c r="B374" s="149" t="s">
        <v>1968</v>
      </c>
      <c r="C374" s="172" t="s">
        <v>1158</v>
      </c>
      <c r="D374" s="145">
        <v>869705</v>
      </c>
    </row>
    <row r="375" spans="1:8" x14ac:dyDescent="0.25">
      <c r="A375" s="175" t="s">
        <v>1980</v>
      </c>
      <c r="B375" s="149" t="s">
        <v>1968</v>
      </c>
      <c r="C375" s="172" t="s">
        <v>1162</v>
      </c>
      <c r="D375" s="145">
        <v>1942687</v>
      </c>
    </row>
    <row r="376" spans="1:8" x14ac:dyDescent="0.25">
      <c r="A376" s="175" t="s">
        <v>1981</v>
      </c>
      <c r="B376" s="149" t="s">
        <v>1968</v>
      </c>
      <c r="C376" s="172" t="s">
        <v>1166</v>
      </c>
      <c r="D376" s="145">
        <v>65094522</v>
      </c>
    </row>
    <row r="377" spans="1:8" x14ac:dyDescent="0.25">
      <c r="A377" s="175" t="s">
        <v>1982</v>
      </c>
      <c r="B377" s="149" t="s">
        <v>1968</v>
      </c>
      <c r="C377" s="172" t="s">
        <v>1171</v>
      </c>
      <c r="D377" s="145">
        <v>22558583</v>
      </c>
    </row>
    <row r="378" spans="1:8" x14ac:dyDescent="0.25">
      <c r="A378" s="175" t="s">
        <v>1983</v>
      </c>
      <c r="B378" s="149" t="s">
        <v>1968</v>
      </c>
      <c r="C378" s="172" t="s">
        <v>1176</v>
      </c>
      <c r="D378" s="145">
        <v>58628012.5</v>
      </c>
    </row>
    <row r="379" spans="1:8" ht="15.75" thickBot="1" x14ac:dyDescent="0.3">
      <c r="A379" s="114" t="s">
        <v>1984</v>
      </c>
      <c r="C379" s="114" t="s">
        <v>1985</v>
      </c>
      <c r="D379" s="173">
        <v>-2.0076E-2</v>
      </c>
      <c r="E379" s="114"/>
    </row>
    <row r="380" spans="1:8" ht="15.75" thickTop="1" x14ac:dyDescent="0.25">
      <c r="A380" s="176"/>
      <c r="B380" s="176"/>
      <c r="C380" s="176" t="s">
        <v>1664</v>
      </c>
      <c r="D380" s="177">
        <v>8.0721577911973541E-2</v>
      </c>
      <c r="E380" s="176" t="s">
        <v>1986</v>
      </c>
      <c r="F380" s="287" t="s">
        <v>1987</v>
      </c>
      <c r="H380" s="288" t="s">
        <v>1988</v>
      </c>
    </row>
    <row r="381" spans="1:8" x14ac:dyDescent="0.25">
      <c r="C381" s="114" t="s">
        <v>1665</v>
      </c>
      <c r="D381" s="173">
        <v>2.9123266274605573E-2</v>
      </c>
      <c r="E381" s="114" t="s">
        <v>1989</v>
      </c>
      <c r="F381" s="287"/>
      <c r="H381" s="288"/>
    </row>
    <row r="382" spans="1:8" x14ac:dyDescent="0.25">
      <c r="C382" s="178" t="s">
        <v>1660</v>
      </c>
      <c r="D382" s="173">
        <v>4.304239813859008E-4</v>
      </c>
      <c r="E382" s="178" t="s">
        <v>51</v>
      </c>
      <c r="F382" s="287"/>
      <c r="H382" s="288"/>
    </row>
    <row r="383" spans="1:8" x14ac:dyDescent="0.25">
      <c r="C383" s="178" t="s">
        <v>1661</v>
      </c>
      <c r="D383" s="173">
        <v>6.9226101670832234E-4</v>
      </c>
      <c r="E383" s="178" t="s">
        <v>55</v>
      </c>
      <c r="F383" s="287"/>
      <c r="H383" s="288"/>
    </row>
    <row r="384" spans="1:8" x14ac:dyDescent="0.25">
      <c r="C384" s="178" t="s">
        <v>1662</v>
      </c>
      <c r="D384" s="173">
        <v>4.0989963313818593E-2</v>
      </c>
      <c r="E384" s="178" t="s">
        <v>34</v>
      </c>
      <c r="F384" s="287"/>
      <c r="H384" s="288"/>
    </row>
    <row r="385" spans="3:8" x14ac:dyDescent="0.25">
      <c r="C385" s="178" t="s">
        <v>1663</v>
      </c>
      <c r="D385" s="173">
        <v>0</v>
      </c>
      <c r="E385" s="178" t="s">
        <v>38</v>
      </c>
      <c r="F385" s="287"/>
      <c r="H385" s="288"/>
    </row>
    <row r="386" spans="3:8" x14ac:dyDescent="0.25">
      <c r="C386" s="114" t="s">
        <v>1666</v>
      </c>
      <c r="D386" s="173">
        <v>3.8048104382451247E-3</v>
      </c>
      <c r="E386" s="114" t="s">
        <v>460</v>
      </c>
      <c r="F386" s="287"/>
      <c r="H386" s="288"/>
    </row>
    <row r="387" spans="3:8" x14ac:dyDescent="0.25">
      <c r="C387" s="114" t="s">
        <v>1667</v>
      </c>
      <c r="D387" s="173">
        <v>0</v>
      </c>
      <c r="E387" s="114" t="s">
        <v>464</v>
      </c>
      <c r="F387" s="287"/>
      <c r="H387" s="288"/>
    </row>
    <row r="388" spans="3:8" x14ac:dyDescent="0.25">
      <c r="C388" s="114" t="s">
        <v>1668</v>
      </c>
      <c r="D388" s="173">
        <v>7.0000000000000007E-2</v>
      </c>
      <c r="E388" s="114" t="s">
        <v>477</v>
      </c>
      <c r="F388" s="287"/>
      <c r="H388" s="288"/>
    </row>
    <row r="389" spans="3:8" x14ac:dyDescent="0.25">
      <c r="C389" s="114" t="s">
        <v>1669</v>
      </c>
      <c r="D389" s="173">
        <v>0.04</v>
      </c>
      <c r="E389" s="114" t="s">
        <v>481</v>
      </c>
      <c r="F389" s="287"/>
      <c r="H389" s="288"/>
    </row>
    <row r="390" spans="3:8" x14ac:dyDescent="0.25">
      <c r="C390" s="178" t="s">
        <v>1670</v>
      </c>
      <c r="D390" s="173">
        <v>7.0000000000000007E-2</v>
      </c>
      <c r="E390" s="178" t="s">
        <v>494</v>
      </c>
      <c r="F390" s="287"/>
      <c r="H390" s="288"/>
    </row>
    <row r="391" spans="3:8" x14ac:dyDescent="0.25">
      <c r="C391" s="178" t="s">
        <v>1671</v>
      </c>
      <c r="D391" s="173">
        <v>0.04</v>
      </c>
      <c r="E391" s="178" t="s">
        <v>498</v>
      </c>
      <c r="F391" s="287"/>
      <c r="H391" s="288"/>
    </row>
    <row r="392" spans="3:8" x14ac:dyDescent="0.25">
      <c r="C392" s="178" t="s">
        <v>1672</v>
      </c>
      <c r="D392" s="173">
        <v>0.06</v>
      </c>
      <c r="E392" s="178" t="s">
        <v>511</v>
      </c>
      <c r="F392" s="287"/>
      <c r="H392" s="288"/>
    </row>
    <row r="393" spans="3:8" x14ac:dyDescent="0.25">
      <c r="C393" s="178" t="s">
        <v>1673</v>
      </c>
      <c r="D393" s="173">
        <v>0.04</v>
      </c>
      <c r="E393" s="178" t="s">
        <v>515</v>
      </c>
      <c r="F393" s="287"/>
      <c r="H393" s="288"/>
    </row>
    <row r="394" spans="3:8" x14ac:dyDescent="0.25">
      <c r="C394" s="178" t="s">
        <v>1674</v>
      </c>
      <c r="D394" s="173">
        <v>0</v>
      </c>
      <c r="E394" s="178" t="s">
        <v>1990</v>
      </c>
      <c r="F394" s="287"/>
      <c r="H394" s="288"/>
    </row>
    <row r="395" spans="3:8" x14ac:dyDescent="0.25">
      <c r="C395" s="178" t="s">
        <v>1675</v>
      </c>
      <c r="D395" s="173">
        <v>0</v>
      </c>
      <c r="E395" s="178" t="s">
        <v>1991</v>
      </c>
      <c r="F395" s="287"/>
      <c r="H395" s="288"/>
    </row>
    <row r="396" spans="3:8" x14ac:dyDescent="0.25">
      <c r="C396" s="178" t="s">
        <v>1676</v>
      </c>
      <c r="D396" s="173">
        <v>1.1578178342112697E-2</v>
      </c>
      <c r="E396" s="178" t="s">
        <v>1992</v>
      </c>
      <c r="F396" s="287"/>
      <c r="H396" s="288"/>
    </row>
    <row r="397" spans="3:8" x14ac:dyDescent="0.25">
      <c r="C397" s="178" t="s">
        <v>1677</v>
      </c>
      <c r="D397" s="173">
        <v>6.2030269200983516E-4</v>
      </c>
      <c r="E397" s="178" t="s">
        <v>1993</v>
      </c>
      <c r="F397" s="287"/>
      <c r="H397" s="288"/>
    </row>
    <row r="398" spans="3:8" x14ac:dyDescent="0.25">
      <c r="C398" s="178" t="s">
        <v>1678</v>
      </c>
      <c r="D398" s="173">
        <v>1.6023827926924875E-3</v>
      </c>
      <c r="E398" s="178" t="s">
        <v>1994</v>
      </c>
      <c r="F398" s="287"/>
      <c r="H398" s="288"/>
    </row>
    <row r="399" spans="3:8" x14ac:dyDescent="0.25">
      <c r="C399" s="178" t="s">
        <v>1679</v>
      </c>
      <c r="D399" s="173">
        <v>4.35785749596811E-7</v>
      </c>
      <c r="E399" s="178" t="s">
        <v>1995</v>
      </c>
      <c r="F399" s="287"/>
      <c r="H399" s="288"/>
    </row>
    <row r="400" spans="3:8" x14ac:dyDescent="0.25">
      <c r="C400" s="178" t="s">
        <v>1680</v>
      </c>
      <c r="D400" s="173">
        <v>1.0296203794093765E-2</v>
      </c>
      <c r="E400" s="178" t="s">
        <v>1996</v>
      </c>
      <c r="F400" s="287"/>
      <c r="H400" s="288"/>
    </row>
    <row r="401" spans="1:8" ht="15.75" thickBot="1" x14ac:dyDescent="0.3">
      <c r="C401" s="179" t="s">
        <v>1681</v>
      </c>
      <c r="D401" s="173">
        <v>2.3139017766012323E-4</v>
      </c>
      <c r="E401" s="179" t="s">
        <v>1997</v>
      </c>
      <c r="F401" s="287"/>
      <c r="H401" s="288"/>
    </row>
    <row r="402" spans="1:8" s="114" customFormat="1" ht="15.75" thickTop="1" x14ac:dyDescent="0.25">
      <c r="A402" s="161" t="s">
        <v>1998</v>
      </c>
      <c r="B402" s="180"/>
      <c r="C402" s="180" t="s">
        <v>655</v>
      </c>
      <c r="D402" s="181">
        <v>0</v>
      </c>
      <c r="E402" s="180" t="s">
        <v>1999</v>
      </c>
    </row>
    <row r="403" spans="1:8" s="114" customFormat="1" x14ac:dyDescent="0.25">
      <c r="A403" s="149" t="s">
        <v>2000</v>
      </c>
      <c r="C403" s="114" t="s">
        <v>658</v>
      </c>
      <c r="D403" s="182">
        <v>0</v>
      </c>
      <c r="E403" s="114" t="s">
        <v>2001</v>
      </c>
    </row>
    <row r="404" spans="1:8" s="114" customFormat="1" ht="15.75" thickBot="1" x14ac:dyDescent="0.3">
      <c r="A404" s="183" t="s">
        <v>2002</v>
      </c>
      <c r="B404" s="184"/>
      <c r="C404" s="184" t="s">
        <v>661</v>
      </c>
      <c r="D404" s="185">
        <v>0</v>
      </c>
      <c r="E404" s="184" t="s">
        <v>2003</v>
      </c>
    </row>
    <row r="405" spans="1:8" x14ac:dyDescent="0.25">
      <c r="A405" s="115"/>
      <c r="B405" s="115"/>
      <c r="C405" s="115" t="s">
        <v>2004</v>
      </c>
      <c r="D405" s="186">
        <v>9.9999999999999995E-8</v>
      </c>
      <c r="E405" s="96"/>
    </row>
    <row r="406" spans="1:8" x14ac:dyDescent="0.25">
      <c r="A406" s="115"/>
      <c r="B406" s="115"/>
      <c r="C406" s="115" t="s">
        <v>2005</v>
      </c>
      <c r="D406" s="186">
        <v>9.9999999999999995E-8</v>
      </c>
      <c r="E406" s="68"/>
    </row>
    <row r="407" spans="1:8" x14ac:dyDescent="0.25">
      <c r="A407" s="115"/>
      <c r="B407" s="115"/>
      <c r="C407" s="115" t="s">
        <v>2006</v>
      </c>
      <c r="D407" s="186">
        <v>9.9999999999999995E-8</v>
      </c>
      <c r="E407" s="68"/>
    </row>
    <row r="408" spans="1:8" x14ac:dyDescent="0.25">
      <c r="A408" s="115"/>
      <c r="B408" s="115"/>
      <c r="C408" s="115" t="s">
        <v>2007</v>
      </c>
      <c r="D408" s="186">
        <v>9.9999999999999995E-8</v>
      </c>
      <c r="E408" s="68"/>
    </row>
    <row r="409" spans="1:8" x14ac:dyDescent="0.25">
      <c r="A409" s="115"/>
      <c r="B409" s="115"/>
      <c r="C409" s="115" t="s">
        <v>2008</v>
      </c>
      <c r="D409" s="186">
        <v>9.9999999999999995E-8</v>
      </c>
      <c r="E409" s="68"/>
    </row>
    <row r="410" spans="1:8" x14ac:dyDescent="0.25">
      <c r="A410" s="115"/>
      <c r="B410" s="115"/>
      <c r="C410" s="115" t="s">
        <v>2009</v>
      </c>
      <c r="D410" s="186">
        <v>9.9999999999999995E-8</v>
      </c>
      <c r="E410" s="68"/>
    </row>
    <row r="411" spans="1:8" x14ac:dyDescent="0.25">
      <c r="A411" s="115"/>
      <c r="B411" s="115"/>
      <c r="C411" s="115" t="s">
        <v>2010</v>
      </c>
      <c r="D411" s="186">
        <v>9.9999999999999995E-8</v>
      </c>
      <c r="E411" s="68"/>
    </row>
    <row r="412" spans="1:8" ht="15.75" thickBot="1" x14ac:dyDescent="0.3">
      <c r="A412" s="115"/>
      <c r="B412" s="115"/>
      <c r="C412" s="115" t="s">
        <v>2011</v>
      </c>
      <c r="D412" s="186">
        <v>9.9999999999999995E-8</v>
      </c>
      <c r="E412" s="68"/>
    </row>
    <row r="413" spans="1:8" ht="15.75" thickTop="1" x14ac:dyDescent="0.25">
      <c r="A413" s="161" t="s">
        <v>2012</v>
      </c>
      <c r="B413" s="180" t="s">
        <v>2013</v>
      </c>
      <c r="C413" s="180" t="s">
        <v>109</v>
      </c>
      <c r="D413" s="162">
        <v>42503611.036569998</v>
      </c>
    </row>
    <row r="414" spans="1:8" x14ac:dyDescent="0.25">
      <c r="A414" s="149" t="s">
        <v>2014</v>
      </c>
      <c r="B414" s="114" t="s">
        <v>2013</v>
      </c>
      <c r="C414" s="114" t="s">
        <v>114</v>
      </c>
      <c r="D414" s="150">
        <v>25028798.877589997</v>
      </c>
    </row>
    <row r="415" spans="1:8" x14ac:dyDescent="0.25">
      <c r="A415" s="149" t="s">
        <v>2015</v>
      </c>
      <c r="B415" s="114" t="s">
        <v>2013</v>
      </c>
      <c r="C415" s="114" t="s">
        <v>119</v>
      </c>
      <c r="D415" s="150">
        <v>413198.85904999997</v>
      </c>
    </row>
    <row r="416" spans="1:8" x14ac:dyDescent="0.25">
      <c r="A416" s="149" t="s">
        <v>2016</v>
      </c>
      <c r="B416" s="114" t="s">
        <v>2013</v>
      </c>
      <c r="C416" s="114" t="s">
        <v>126</v>
      </c>
      <c r="D416" s="150">
        <v>78898473.689877674</v>
      </c>
    </row>
    <row r="417" spans="1:6" x14ac:dyDescent="0.25">
      <c r="A417" s="149" t="s">
        <v>2017</v>
      </c>
      <c r="B417" s="114" t="s">
        <v>2013</v>
      </c>
      <c r="C417" s="114" t="s">
        <v>130</v>
      </c>
      <c r="D417" s="150">
        <v>86540188.003402919</v>
      </c>
    </row>
    <row r="418" spans="1:6" x14ac:dyDescent="0.25">
      <c r="A418" s="149" t="s">
        <v>2018</v>
      </c>
      <c r="B418" s="114" t="s">
        <v>2013</v>
      </c>
      <c r="C418" s="114" t="s">
        <v>134</v>
      </c>
      <c r="D418" s="150">
        <v>4491324.2199211</v>
      </c>
    </row>
    <row r="419" spans="1:6" x14ac:dyDescent="0.25">
      <c r="A419" s="149" t="s">
        <v>2019</v>
      </c>
      <c r="B419" s="114" t="s">
        <v>2013</v>
      </c>
      <c r="C419" s="114" t="s">
        <v>2020</v>
      </c>
      <c r="D419" s="150">
        <v>137680.611</v>
      </c>
    </row>
    <row r="420" spans="1:6" x14ac:dyDescent="0.25">
      <c r="A420" s="149" t="s">
        <v>2021</v>
      </c>
      <c r="B420" s="114" t="s">
        <v>2013</v>
      </c>
      <c r="C420" s="114" t="s">
        <v>143</v>
      </c>
      <c r="D420" s="150">
        <v>37453695.529282309</v>
      </c>
    </row>
    <row r="421" spans="1:6" x14ac:dyDescent="0.25">
      <c r="A421" s="149" t="s">
        <v>2022</v>
      </c>
      <c r="B421" s="114" t="s">
        <v>2013</v>
      </c>
      <c r="C421" s="114" t="s">
        <v>147</v>
      </c>
      <c r="D421" s="150">
        <v>234894628.15583488</v>
      </c>
    </row>
    <row r="422" spans="1:6" x14ac:dyDescent="0.25">
      <c r="A422" s="149" t="s">
        <v>2023</v>
      </c>
      <c r="B422" s="114" t="s">
        <v>2013</v>
      </c>
      <c r="C422" s="114" t="s">
        <v>151</v>
      </c>
      <c r="D422" s="150">
        <v>2595273.88491</v>
      </c>
    </row>
    <row r="423" spans="1:6" x14ac:dyDescent="0.25">
      <c r="A423" s="149" t="s">
        <v>2024</v>
      </c>
      <c r="B423" s="114" t="s">
        <v>2013</v>
      </c>
      <c r="C423" s="114" t="s">
        <v>2025</v>
      </c>
      <c r="D423" s="150">
        <v>2300366.8682000004</v>
      </c>
    </row>
    <row r="424" spans="1:6" x14ac:dyDescent="0.25">
      <c r="A424" s="149" t="s">
        <v>319</v>
      </c>
      <c r="B424" s="114" t="s">
        <v>2013</v>
      </c>
      <c r="C424" s="114" t="s">
        <v>318</v>
      </c>
      <c r="D424" s="150">
        <v>38836913.103200004</v>
      </c>
    </row>
    <row r="425" spans="1:6" x14ac:dyDescent="0.25">
      <c r="A425" s="149" t="s">
        <v>2026</v>
      </c>
      <c r="B425" s="114" t="s">
        <v>2013</v>
      </c>
      <c r="C425" s="114" t="s">
        <v>329</v>
      </c>
      <c r="D425" s="150">
        <v>91884826.205900013</v>
      </c>
    </row>
    <row r="426" spans="1:6" x14ac:dyDescent="0.25">
      <c r="A426" s="149" t="s">
        <v>2027</v>
      </c>
      <c r="B426" s="114" t="s">
        <v>2013</v>
      </c>
      <c r="C426" s="114" t="s">
        <v>2028</v>
      </c>
      <c r="D426" s="150">
        <v>6877814.1284999996</v>
      </c>
    </row>
    <row r="427" spans="1:6" ht="14.45" customHeight="1" x14ac:dyDescent="0.25">
      <c r="A427" s="149" t="s">
        <v>2029</v>
      </c>
      <c r="B427" s="114" t="s">
        <v>2013</v>
      </c>
      <c r="C427" s="114" t="s">
        <v>2030</v>
      </c>
      <c r="D427" s="150">
        <v>0</v>
      </c>
      <c r="E427" s="289"/>
      <c r="F427" s="289"/>
    </row>
    <row r="428" spans="1:6" ht="14.45" customHeight="1" x14ac:dyDescent="0.25">
      <c r="A428" s="149" t="s">
        <v>2031</v>
      </c>
      <c r="B428" s="114" t="s">
        <v>2013</v>
      </c>
      <c r="C428" s="114" t="s">
        <v>2032</v>
      </c>
      <c r="D428" s="150">
        <v>0</v>
      </c>
      <c r="E428" s="289"/>
      <c r="F428" s="289"/>
    </row>
    <row r="429" spans="1:6" ht="14.45" customHeight="1" x14ac:dyDescent="0.25">
      <c r="A429" s="149" t="s">
        <v>2033</v>
      </c>
      <c r="B429" s="114" t="s">
        <v>2013</v>
      </c>
      <c r="C429" s="114" t="s">
        <v>2034</v>
      </c>
      <c r="D429" s="150">
        <v>0</v>
      </c>
      <c r="E429" s="289"/>
      <c r="F429" s="289"/>
    </row>
    <row r="430" spans="1:6" ht="14.45" customHeight="1" x14ac:dyDescent="0.25">
      <c r="A430" s="149"/>
      <c r="C430" s="187" t="s">
        <v>2035</v>
      </c>
      <c r="D430" s="150">
        <v>0</v>
      </c>
      <c r="E430" s="289"/>
      <c r="F430" s="289"/>
    </row>
    <row r="431" spans="1:6" ht="14.45" customHeight="1" x14ac:dyDescent="0.25">
      <c r="A431" s="149"/>
      <c r="C431" s="187" t="s">
        <v>2036</v>
      </c>
      <c r="D431" s="150">
        <v>0</v>
      </c>
      <c r="E431" s="289"/>
      <c r="F431" s="289"/>
    </row>
    <row r="432" spans="1:6" ht="14.45" customHeight="1" x14ac:dyDescent="0.25">
      <c r="A432" s="149" t="s">
        <v>2037</v>
      </c>
      <c r="B432" s="114" t="s">
        <v>2013</v>
      </c>
      <c r="C432" s="187" t="s">
        <v>2038</v>
      </c>
      <c r="D432" s="150">
        <v>0</v>
      </c>
      <c r="E432" s="289"/>
      <c r="F432" s="289"/>
    </row>
    <row r="433" spans="1:5" x14ac:dyDescent="0.25">
      <c r="A433" s="149" t="s">
        <v>2039</v>
      </c>
      <c r="B433" s="114" t="s">
        <v>2013</v>
      </c>
      <c r="C433" s="114" t="s">
        <v>112</v>
      </c>
      <c r="D433" s="150">
        <v>19559261.918551199</v>
      </c>
    </row>
    <row r="434" spans="1:5" x14ac:dyDescent="0.25">
      <c r="A434" s="149" t="s">
        <v>2040</v>
      </c>
      <c r="B434" s="114" t="s">
        <v>2013</v>
      </c>
      <c r="C434" s="114" t="s">
        <v>117</v>
      </c>
      <c r="D434" s="150">
        <v>18392925.351745568</v>
      </c>
    </row>
    <row r="435" spans="1:5" x14ac:dyDescent="0.25">
      <c r="A435" s="149" t="s">
        <v>2041</v>
      </c>
      <c r="B435" s="114" t="s">
        <v>2013</v>
      </c>
      <c r="C435" s="114" t="s">
        <v>121</v>
      </c>
      <c r="D435" s="150">
        <v>188649.805134375</v>
      </c>
    </row>
    <row r="436" spans="1:5" x14ac:dyDescent="0.25">
      <c r="A436" s="149" t="s">
        <v>2042</v>
      </c>
      <c r="B436" s="114" t="s">
        <v>2013</v>
      </c>
      <c r="C436" s="114" t="s">
        <v>128</v>
      </c>
      <c r="D436" s="150">
        <v>6541379.2288372358</v>
      </c>
    </row>
    <row r="437" spans="1:5" x14ac:dyDescent="0.25">
      <c r="A437" s="149" t="s">
        <v>2043</v>
      </c>
      <c r="B437" s="114" t="s">
        <v>2013</v>
      </c>
      <c r="C437" s="114" t="s">
        <v>132</v>
      </c>
      <c r="D437" s="150">
        <v>43181428.772065796</v>
      </c>
    </row>
    <row r="438" spans="1:5" x14ac:dyDescent="0.25">
      <c r="A438" s="149" t="s">
        <v>2044</v>
      </c>
      <c r="B438" s="114" t="s">
        <v>2013</v>
      </c>
      <c r="C438" s="114" t="s">
        <v>136</v>
      </c>
      <c r="D438" s="150">
        <v>1810163.866515738</v>
      </c>
    </row>
    <row r="439" spans="1:5" x14ac:dyDescent="0.25">
      <c r="A439" s="149" t="s">
        <v>2045</v>
      </c>
      <c r="B439" s="114" t="s">
        <v>2013</v>
      </c>
      <c r="C439" s="114" t="s">
        <v>2046</v>
      </c>
      <c r="D439" s="150">
        <v>5104.67</v>
      </c>
    </row>
    <row r="440" spans="1:5" x14ac:dyDescent="0.25">
      <c r="A440" s="188" t="s">
        <v>2047</v>
      </c>
      <c r="B440" s="175" t="s">
        <v>2013</v>
      </c>
      <c r="C440" s="175" t="s">
        <v>145</v>
      </c>
      <c r="D440" s="150">
        <v>479282.91140057915</v>
      </c>
    </row>
    <row r="441" spans="1:5" x14ac:dyDescent="0.25">
      <c r="A441" s="188" t="s">
        <v>2048</v>
      </c>
      <c r="B441" s="175" t="s">
        <v>2013</v>
      </c>
      <c r="C441" s="175" t="s">
        <v>149</v>
      </c>
      <c r="D441" s="150">
        <v>33690751.107500613</v>
      </c>
    </row>
    <row r="442" spans="1:5" x14ac:dyDescent="0.25">
      <c r="A442" s="188" t="s">
        <v>2049</v>
      </c>
      <c r="B442" s="175" t="s">
        <v>2013</v>
      </c>
      <c r="C442" s="175" t="s">
        <v>153</v>
      </c>
      <c r="D442" s="150">
        <v>1344792.8800664691</v>
      </c>
    </row>
    <row r="443" spans="1:5" x14ac:dyDescent="0.25">
      <c r="A443" s="188" t="s">
        <v>2050</v>
      </c>
      <c r="B443" s="175" t="s">
        <v>2013</v>
      </c>
      <c r="C443" s="175" t="s">
        <v>2051</v>
      </c>
      <c r="D443" s="150">
        <v>407828.93890000001</v>
      </c>
    </row>
    <row r="444" spans="1:5" x14ac:dyDescent="0.25">
      <c r="A444" s="188" t="s">
        <v>324</v>
      </c>
      <c r="B444" s="175" t="s">
        <v>2013</v>
      </c>
      <c r="C444" s="175" t="s">
        <v>323</v>
      </c>
      <c r="D444" s="150">
        <v>1951347.2638000001</v>
      </c>
    </row>
    <row r="445" spans="1:5" x14ac:dyDescent="0.25">
      <c r="A445" s="188" t="s">
        <v>2052</v>
      </c>
      <c r="B445" s="175" t="s">
        <v>2013</v>
      </c>
      <c r="C445" s="175" t="s">
        <v>334</v>
      </c>
      <c r="D445" s="150">
        <v>0</v>
      </c>
    </row>
    <row r="446" spans="1:5" x14ac:dyDescent="0.25">
      <c r="A446" s="188" t="s">
        <v>2053</v>
      </c>
      <c r="B446" s="175" t="s">
        <v>2013</v>
      </c>
      <c r="C446" s="175" t="s">
        <v>2054</v>
      </c>
      <c r="D446" s="150">
        <v>0</v>
      </c>
    </row>
    <row r="447" spans="1:5" ht="14.45" customHeight="1" x14ac:dyDescent="0.25">
      <c r="A447" s="188" t="s">
        <v>2055</v>
      </c>
      <c r="B447" s="175" t="s">
        <v>2013</v>
      </c>
      <c r="C447" s="187" t="s">
        <v>2056</v>
      </c>
      <c r="D447" s="150">
        <v>0</v>
      </c>
      <c r="E447" s="289"/>
    </row>
    <row r="448" spans="1:5" ht="14.45" customHeight="1" x14ac:dyDescent="0.25">
      <c r="A448" s="188" t="s">
        <v>2057</v>
      </c>
      <c r="B448" s="175" t="s">
        <v>2013</v>
      </c>
      <c r="C448" s="187" t="s">
        <v>2058</v>
      </c>
      <c r="D448" s="150">
        <v>2154073.7739585005</v>
      </c>
      <c r="E448" s="289"/>
    </row>
    <row r="449" spans="1:5" ht="14.45" customHeight="1" x14ac:dyDescent="0.25">
      <c r="A449" s="188" t="s">
        <v>2059</v>
      </c>
      <c r="B449" s="175" t="s">
        <v>2013</v>
      </c>
      <c r="C449" s="187" t="s">
        <v>2060</v>
      </c>
      <c r="D449" s="150">
        <v>0</v>
      </c>
      <c r="E449" s="289"/>
    </row>
    <row r="450" spans="1:5" ht="14.45" customHeight="1" x14ac:dyDescent="0.25">
      <c r="A450" s="188"/>
      <c r="B450" s="175"/>
      <c r="C450" s="187" t="s">
        <v>2061</v>
      </c>
      <c r="D450" s="150">
        <v>0</v>
      </c>
      <c r="E450" s="289"/>
    </row>
    <row r="451" spans="1:5" ht="14.45" customHeight="1" x14ac:dyDescent="0.25">
      <c r="A451" s="188"/>
      <c r="B451" s="175"/>
      <c r="C451" s="187" t="s">
        <v>2062</v>
      </c>
      <c r="D451" s="150">
        <v>2172562.2757000001</v>
      </c>
      <c r="E451" s="289"/>
    </row>
    <row r="452" spans="1:5" ht="14.45" customHeight="1" x14ac:dyDescent="0.25">
      <c r="A452" s="188" t="s">
        <v>2063</v>
      </c>
      <c r="B452" s="175" t="s">
        <v>2013</v>
      </c>
      <c r="C452" s="187" t="s">
        <v>2064</v>
      </c>
      <c r="D452" s="150">
        <v>0</v>
      </c>
      <c r="E452" s="289"/>
    </row>
    <row r="453" spans="1:5" x14ac:dyDescent="0.25">
      <c r="A453" s="188" t="s">
        <v>2065</v>
      </c>
      <c r="B453" s="175" t="s">
        <v>2013</v>
      </c>
      <c r="C453" s="175" t="s">
        <v>2066</v>
      </c>
      <c r="D453" s="150">
        <v>5650441.7818299998</v>
      </c>
    </row>
    <row r="454" spans="1:5" x14ac:dyDescent="0.25">
      <c r="A454" s="188"/>
      <c r="B454" s="175"/>
      <c r="C454" s="175" t="s">
        <v>2067</v>
      </c>
      <c r="D454" s="150">
        <v>0</v>
      </c>
    </row>
    <row r="455" spans="1:5" x14ac:dyDescent="0.25">
      <c r="A455" s="188"/>
      <c r="B455" s="175"/>
      <c r="C455" s="175" t="s">
        <v>2068</v>
      </c>
      <c r="D455" s="150">
        <v>3443416.4335314231</v>
      </c>
    </row>
    <row r="456" spans="1:5" x14ac:dyDescent="0.25">
      <c r="A456" s="188"/>
      <c r="B456" s="175"/>
      <c r="C456" s="175" t="s">
        <v>2069</v>
      </c>
      <c r="D456" s="150">
        <v>0</v>
      </c>
    </row>
    <row r="457" spans="1:5" x14ac:dyDescent="0.25">
      <c r="A457" s="188"/>
      <c r="B457" s="175"/>
      <c r="C457" s="175" t="s">
        <v>2070</v>
      </c>
      <c r="D457" s="150">
        <v>0</v>
      </c>
    </row>
    <row r="458" spans="1:5" x14ac:dyDescent="0.25">
      <c r="A458" s="188"/>
      <c r="B458" s="175"/>
      <c r="C458" s="175" t="s">
        <v>2071</v>
      </c>
      <c r="D458" s="150">
        <v>0</v>
      </c>
    </row>
    <row r="459" spans="1:5" x14ac:dyDescent="0.25">
      <c r="A459" s="188"/>
      <c r="B459" s="175"/>
      <c r="C459" s="175" t="s">
        <v>2072</v>
      </c>
      <c r="D459" s="150">
        <v>0</v>
      </c>
    </row>
    <row r="460" spans="1:5" x14ac:dyDescent="0.25">
      <c r="A460" s="188"/>
      <c r="B460" s="175"/>
      <c r="C460" s="175" t="s">
        <v>2073</v>
      </c>
      <c r="D460" s="150">
        <v>0</v>
      </c>
    </row>
    <row r="461" spans="1:5" x14ac:dyDescent="0.25">
      <c r="A461" s="188"/>
      <c r="B461" s="175"/>
      <c r="C461" s="175" t="s">
        <v>2074</v>
      </c>
      <c r="D461" s="150">
        <v>25472328.109753858</v>
      </c>
    </row>
    <row r="462" spans="1:5" x14ac:dyDescent="0.25">
      <c r="A462" s="188"/>
      <c r="B462" s="175"/>
      <c r="C462" s="175" t="s">
        <v>2075</v>
      </c>
      <c r="D462" s="150">
        <v>0</v>
      </c>
    </row>
    <row r="463" spans="1:5" x14ac:dyDescent="0.25">
      <c r="A463" s="188" t="s">
        <v>2076</v>
      </c>
      <c r="B463" s="175" t="s">
        <v>2013</v>
      </c>
      <c r="C463" s="175" t="s">
        <v>2077</v>
      </c>
      <c r="D463" s="150">
        <v>10425671.162530001</v>
      </c>
    </row>
    <row r="464" spans="1:5" x14ac:dyDescent="0.25">
      <c r="A464" s="188" t="s">
        <v>2078</v>
      </c>
      <c r="B464" s="175" t="s">
        <v>2013</v>
      </c>
      <c r="C464" s="175" t="s">
        <v>2079</v>
      </c>
      <c r="D464" s="150">
        <v>413198.85904999997</v>
      </c>
    </row>
    <row r="465" spans="1:4" x14ac:dyDescent="0.25">
      <c r="A465" s="188" t="s">
        <v>2080</v>
      </c>
      <c r="B465" s="175" t="s">
        <v>2013</v>
      </c>
      <c r="C465" s="175" t="s">
        <v>2081</v>
      </c>
      <c r="D465" s="150">
        <v>32904896.513282802</v>
      </c>
    </row>
    <row r="466" spans="1:4" x14ac:dyDescent="0.25">
      <c r="A466" s="188" t="s">
        <v>2082</v>
      </c>
      <c r="B466" s="175" t="s">
        <v>2013</v>
      </c>
      <c r="C466" s="175" t="s">
        <v>2083</v>
      </c>
      <c r="D466" s="150">
        <v>39216918.636023603</v>
      </c>
    </row>
    <row r="467" spans="1:4" x14ac:dyDescent="0.25">
      <c r="A467" s="188" t="s">
        <v>2084</v>
      </c>
      <c r="B467" s="175" t="s">
        <v>2013</v>
      </c>
      <c r="C467" s="175" t="s">
        <v>2085</v>
      </c>
      <c r="D467" s="150">
        <v>0</v>
      </c>
    </row>
    <row r="468" spans="1:4" x14ac:dyDescent="0.25">
      <c r="A468" s="188" t="s">
        <v>2086</v>
      </c>
      <c r="B468" s="175" t="s">
        <v>2013</v>
      </c>
      <c r="C468" s="175" t="s">
        <v>2087</v>
      </c>
      <c r="D468" s="150">
        <v>14533793.2674498</v>
      </c>
    </row>
    <row r="469" spans="1:4" x14ac:dyDescent="0.25">
      <c r="A469" s="188" t="s">
        <v>2088</v>
      </c>
      <c r="B469" s="175" t="s">
        <v>2013</v>
      </c>
      <c r="C469" s="175" t="s">
        <v>2089</v>
      </c>
      <c r="D469" s="150">
        <v>64997593.486889906</v>
      </c>
    </row>
    <row r="470" spans="1:4" x14ac:dyDescent="0.25">
      <c r="A470" s="188" t="s">
        <v>2090</v>
      </c>
      <c r="B470" s="175" t="s">
        <v>2013</v>
      </c>
      <c r="C470" s="175" t="s">
        <v>2091</v>
      </c>
      <c r="D470" s="150">
        <v>645872.13280000002</v>
      </c>
    </row>
    <row r="471" spans="1:4" x14ac:dyDescent="0.25">
      <c r="A471" s="188" t="s">
        <v>2092</v>
      </c>
      <c r="B471" s="175" t="s">
        <v>2013</v>
      </c>
      <c r="C471" s="175" t="s">
        <v>2093</v>
      </c>
      <c r="D471" s="150">
        <v>32078.75</v>
      </c>
    </row>
    <row r="472" spans="1:4" x14ac:dyDescent="0.25">
      <c r="A472" s="188" t="s">
        <v>2094</v>
      </c>
      <c r="B472" s="175" t="s">
        <v>2013</v>
      </c>
      <c r="C472" s="175" t="s">
        <v>2095</v>
      </c>
      <c r="D472" s="150">
        <v>0</v>
      </c>
    </row>
    <row r="473" spans="1:4" x14ac:dyDescent="0.25">
      <c r="A473" s="188" t="s">
        <v>2096</v>
      </c>
      <c r="B473" s="175" t="s">
        <v>2013</v>
      </c>
      <c r="C473" s="175" t="s">
        <v>2068</v>
      </c>
      <c r="D473" s="150">
        <v>3443416.4335314231</v>
      </c>
    </row>
    <row r="474" spans="1:4" x14ac:dyDescent="0.25">
      <c r="A474" s="188" t="s">
        <v>2097</v>
      </c>
      <c r="B474" s="175" t="s">
        <v>2013</v>
      </c>
      <c r="C474" s="175" t="s">
        <v>2069</v>
      </c>
      <c r="D474" s="150">
        <v>0</v>
      </c>
    </row>
    <row r="475" spans="1:4" x14ac:dyDescent="0.25">
      <c r="A475" s="188" t="s">
        <v>2098</v>
      </c>
      <c r="B475" s="175" t="s">
        <v>2013</v>
      </c>
      <c r="C475" s="175" t="s">
        <v>2070</v>
      </c>
      <c r="D475" s="150">
        <v>0</v>
      </c>
    </row>
    <row r="476" spans="1:4" x14ac:dyDescent="0.25">
      <c r="A476" s="188" t="s">
        <v>2099</v>
      </c>
      <c r="B476" s="175" t="s">
        <v>2013</v>
      </c>
      <c r="C476" s="175" t="s">
        <v>2071</v>
      </c>
      <c r="D476" s="150">
        <v>0</v>
      </c>
    </row>
    <row r="477" spans="1:4" x14ac:dyDescent="0.25">
      <c r="A477" s="188" t="s">
        <v>2100</v>
      </c>
      <c r="B477" s="175" t="s">
        <v>2013</v>
      </c>
      <c r="C477" s="175" t="s">
        <v>2072</v>
      </c>
      <c r="D477" s="150">
        <v>0</v>
      </c>
    </row>
    <row r="478" spans="1:4" x14ac:dyDescent="0.25">
      <c r="A478" s="188" t="s">
        <v>2101</v>
      </c>
      <c r="B478" s="175" t="s">
        <v>2013</v>
      </c>
      <c r="C478" s="175" t="s">
        <v>2073</v>
      </c>
      <c r="D478" s="150">
        <v>0</v>
      </c>
    </row>
    <row r="479" spans="1:4" x14ac:dyDescent="0.25">
      <c r="A479" s="188" t="s">
        <v>2102</v>
      </c>
      <c r="B479" s="175" t="s">
        <v>2013</v>
      </c>
      <c r="C479" s="175" t="s">
        <v>2074</v>
      </c>
      <c r="D479" s="150">
        <v>25472328.109753858</v>
      </c>
    </row>
    <row r="480" spans="1:4" x14ac:dyDescent="0.25">
      <c r="A480" s="188" t="s">
        <v>2103</v>
      </c>
      <c r="B480" s="175" t="s">
        <v>2013</v>
      </c>
      <c r="C480" s="175" t="s">
        <v>2075</v>
      </c>
      <c r="D480" s="150">
        <v>0</v>
      </c>
    </row>
    <row r="481" spans="1:6" x14ac:dyDescent="0.25">
      <c r="A481" s="188" t="s">
        <v>2104</v>
      </c>
      <c r="B481" s="175" t="s">
        <v>2013</v>
      </c>
      <c r="C481" s="175" t="s">
        <v>2105</v>
      </c>
      <c r="D481" s="150">
        <v>0</v>
      </c>
    </row>
    <row r="482" spans="1:6" x14ac:dyDescent="0.25">
      <c r="A482" s="188" t="s">
        <v>2106</v>
      </c>
      <c r="B482" s="175" t="s">
        <v>2013</v>
      </c>
      <c r="C482" s="175" t="s">
        <v>2107</v>
      </c>
      <c r="D482" s="150">
        <v>0</v>
      </c>
    </row>
    <row r="483" spans="1:6" x14ac:dyDescent="0.25">
      <c r="A483" s="188" t="s">
        <v>2108</v>
      </c>
      <c r="B483" s="175" t="s">
        <v>2013</v>
      </c>
      <c r="C483" s="187" t="s">
        <v>2073</v>
      </c>
      <c r="D483" s="189">
        <v>0</v>
      </c>
    </row>
    <row r="484" spans="1:6" x14ac:dyDescent="0.25">
      <c r="A484" s="188" t="s">
        <v>2109</v>
      </c>
      <c r="B484" s="175" t="s">
        <v>2013</v>
      </c>
      <c r="C484" s="187" t="s">
        <v>2074</v>
      </c>
      <c r="D484" s="189">
        <v>25472328.109753858</v>
      </c>
    </row>
    <row r="485" spans="1:6" x14ac:dyDescent="0.25">
      <c r="A485" s="188" t="s">
        <v>2110</v>
      </c>
      <c r="B485" s="175" t="s">
        <v>2013</v>
      </c>
      <c r="C485" s="187" t="s">
        <v>2075</v>
      </c>
      <c r="D485" s="189">
        <v>0</v>
      </c>
    </row>
    <row r="486" spans="1:6" x14ac:dyDescent="0.25">
      <c r="C486" s="97" t="s">
        <v>1359</v>
      </c>
      <c r="D486" s="190">
        <v>0.05</v>
      </c>
      <c r="E486" s="101" t="s">
        <v>2111</v>
      </c>
      <c r="F486" s="70" t="s">
        <v>2112</v>
      </c>
    </row>
    <row r="487" spans="1:6" x14ac:dyDescent="0.25">
      <c r="C487" s="97" t="s">
        <v>1360</v>
      </c>
      <c r="D487" s="190">
        <v>7.4499999999999997E-2</v>
      </c>
      <c r="E487" s="101"/>
    </row>
    <row r="488" spans="1:6" x14ac:dyDescent="0.25">
      <c r="C488" s="97" t="s">
        <v>1361</v>
      </c>
      <c r="D488" s="190">
        <v>0.06</v>
      </c>
      <c r="E488" s="101"/>
    </row>
    <row r="489" spans="1:6" x14ac:dyDescent="0.25">
      <c r="C489" s="97" t="s">
        <v>1362</v>
      </c>
      <c r="D489" s="190">
        <v>7.0000000000000007E-2</v>
      </c>
      <c r="E489" s="101"/>
    </row>
    <row r="490" spans="1:6" x14ac:dyDescent="0.25">
      <c r="C490" s="97" t="s">
        <v>1363</v>
      </c>
      <c r="D490" s="190">
        <v>0.03</v>
      </c>
      <c r="E490" s="101"/>
    </row>
    <row r="491" spans="1:6" ht="15.75" thickBot="1" x14ac:dyDescent="0.3">
      <c r="C491" s="97" t="s">
        <v>1364</v>
      </c>
      <c r="D491" s="190">
        <v>5.5E-2</v>
      </c>
      <c r="E491" s="101"/>
    </row>
    <row r="492" spans="1:6" ht="15.75" thickTop="1" x14ac:dyDescent="0.25">
      <c r="A492" s="191" t="s">
        <v>2113</v>
      </c>
      <c r="B492" s="192" t="s">
        <v>1770</v>
      </c>
      <c r="C492" s="191" t="s">
        <v>2114</v>
      </c>
      <c r="D492" s="193">
        <v>3</v>
      </c>
      <c r="E492" s="194" t="s">
        <v>1779</v>
      </c>
    </row>
    <row r="493" spans="1:6" x14ac:dyDescent="0.25">
      <c r="A493" s="114" t="s">
        <v>2115</v>
      </c>
      <c r="B493" s="149" t="s">
        <v>1770</v>
      </c>
      <c r="C493" s="114" t="s">
        <v>2116</v>
      </c>
      <c r="D493" s="195">
        <v>7.8478615634368726E-2</v>
      </c>
      <c r="E493" s="70" t="s">
        <v>1779</v>
      </c>
    </row>
    <row r="494" spans="1:6" x14ac:dyDescent="0.25">
      <c r="A494" s="114" t="s">
        <v>2117</v>
      </c>
      <c r="B494" s="149" t="s">
        <v>1770</v>
      </c>
      <c r="C494" s="114" t="s">
        <v>2118</v>
      </c>
      <c r="D494" s="196">
        <v>1.6058595791057775</v>
      </c>
      <c r="E494" s="70" t="s">
        <v>1779</v>
      </c>
    </row>
    <row r="495" spans="1:6" x14ac:dyDescent="0.25">
      <c r="A495" s="114" t="s">
        <v>2119</v>
      </c>
      <c r="B495" s="149" t="s">
        <v>1770</v>
      </c>
      <c r="C495" s="114" t="s">
        <v>2120</v>
      </c>
      <c r="D495" s="195">
        <v>0.37126023510656875</v>
      </c>
      <c r="E495" s="70" t="s">
        <v>1779</v>
      </c>
    </row>
    <row r="496" spans="1:6" x14ac:dyDescent="0.25">
      <c r="A496" s="114" t="s">
        <v>2121</v>
      </c>
      <c r="B496" s="149" t="s">
        <v>1770</v>
      </c>
      <c r="C496" s="114" t="s">
        <v>2122</v>
      </c>
      <c r="D496" s="195">
        <v>7.509394449891714E-2</v>
      </c>
      <c r="E496" s="70" t="s">
        <v>1779</v>
      </c>
    </row>
    <row r="497" spans="1:5" x14ac:dyDescent="0.25">
      <c r="A497" s="114" t="s">
        <v>2123</v>
      </c>
      <c r="B497" s="149" t="s">
        <v>1770</v>
      </c>
      <c r="C497" s="114" t="s">
        <v>2124</v>
      </c>
      <c r="D497" s="195">
        <v>6.9787724012385366E-2</v>
      </c>
      <c r="E497" s="70" t="s">
        <v>1779</v>
      </c>
    </row>
    <row r="498" spans="1:5" x14ac:dyDescent="0.25">
      <c r="A498" s="114" t="s">
        <v>2125</v>
      </c>
      <c r="B498" s="149" t="s">
        <v>1770</v>
      </c>
      <c r="C498" s="114" t="s">
        <v>2126</v>
      </c>
      <c r="D498" s="195">
        <v>6.9787724012385366E-2</v>
      </c>
      <c r="E498" s="70" t="s">
        <v>1779</v>
      </c>
    </row>
    <row r="499" spans="1:5" x14ac:dyDescent="0.25">
      <c r="A499" s="114" t="s">
        <v>2127</v>
      </c>
      <c r="B499" s="149" t="s">
        <v>1770</v>
      </c>
      <c r="C499" s="114" t="s">
        <v>2128</v>
      </c>
      <c r="D499" s="195">
        <v>2.4043792724335048E-2</v>
      </c>
      <c r="E499" s="70" t="s">
        <v>1779</v>
      </c>
    </row>
    <row r="500" spans="1:5" x14ac:dyDescent="0.25">
      <c r="A500" s="114" t="s">
        <v>2129</v>
      </c>
      <c r="B500" s="149" t="s">
        <v>1770</v>
      </c>
      <c r="C500" s="114" t="s">
        <v>2130</v>
      </c>
      <c r="D500" s="195">
        <v>2.4043792724335048E-2</v>
      </c>
      <c r="E500" s="70" t="s">
        <v>1779</v>
      </c>
    </row>
    <row r="501" spans="1:5" x14ac:dyDescent="0.25">
      <c r="A501" s="114" t="s">
        <v>2131</v>
      </c>
      <c r="B501" s="149" t="s">
        <v>1770</v>
      </c>
      <c r="C501" s="114" t="s">
        <v>2132</v>
      </c>
      <c r="D501" s="195">
        <v>2.4043792724335048E-2</v>
      </c>
      <c r="E501" s="70" t="s">
        <v>1779</v>
      </c>
    </row>
    <row r="502" spans="1:5" x14ac:dyDescent="0.25">
      <c r="A502" s="114" t="s">
        <v>2133</v>
      </c>
      <c r="B502" s="149" t="s">
        <v>1770</v>
      </c>
      <c r="C502" s="114" t="s">
        <v>2134</v>
      </c>
      <c r="D502" s="195">
        <v>2.4043792724335048E-2</v>
      </c>
      <c r="E502" s="70" t="s">
        <v>1779</v>
      </c>
    </row>
    <row r="503" spans="1:5" x14ac:dyDescent="0.25">
      <c r="A503" s="152" t="s">
        <v>2135</v>
      </c>
      <c r="B503" s="149" t="s">
        <v>1770</v>
      </c>
      <c r="C503" s="152" t="s">
        <v>2136</v>
      </c>
      <c r="D503" s="195">
        <v>4</v>
      </c>
      <c r="E503" s="70" t="s">
        <v>1780</v>
      </c>
    </row>
    <row r="504" spans="1:5" x14ac:dyDescent="0.25">
      <c r="A504" s="114" t="s">
        <v>2137</v>
      </c>
      <c r="B504" s="149" t="s">
        <v>1770</v>
      </c>
      <c r="C504" s="114" t="s">
        <v>2138</v>
      </c>
      <c r="D504" s="195">
        <v>2.5908805640053101E-2</v>
      </c>
      <c r="E504" s="70" t="s">
        <v>1780</v>
      </c>
    </row>
    <row r="505" spans="1:5" x14ac:dyDescent="0.25">
      <c r="A505" s="114" t="s">
        <v>2139</v>
      </c>
      <c r="B505" s="149" t="s">
        <v>1770</v>
      </c>
      <c r="C505" s="114" t="s">
        <v>2140</v>
      </c>
      <c r="D505" s="196">
        <v>0.1459717888595943</v>
      </c>
      <c r="E505" s="70" t="s">
        <v>1780</v>
      </c>
    </row>
    <row r="506" spans="1:5" x14ac:dyDescent="0.25">
      <c r="A506" s="114" t="s">
        <v>2141</v>
      </c>
      <c r="B506" s="149" t="s">
        <v>1770</v>
      </c>
      <c r="C506" s="114" t="s">
        <v>2142</v>
      </c>
      <c r="D506" s="195">
        <v>0.64014964953346043</v>
      </c>
      <c r="E506" s="70" t="s">
        <v>1780</v>
      </c>
    </row>
    <row r="507" spans="1:5" x14ac:dyDescent="0.25">
      <c r="A507" s="114" t="s">
        <v>2143</v>
      </c>
      <c r="B507" s="149" t="s">
        <v>1770</v>
      </c>
      <c r="C507" s="114" t="s">
        <v>2144</v>
      </c>
      <c r="D507" s="195">
        <v>8.2875554428695444E-2</v>
      </c>
      <c r="E507" s="70" t="s">
        <v>1780</v>
      </c>
    </row>
    <row r="508" spans="1:5" x14ac:dyDescent="0.25">
      <c r="A508" s="114" t="s">
        <v>2145</v>
      </c>
      <c r="B508" s="149" t="s">
        <v>1770</v>
      </c>
      <c r="C508" s="114" t="s">
        <v>2146</v>
      </c>
      <c r="D508" s="195">
        <v>5.1281778012650624E-3</v>
      </c>
      <c r="E508" s="70" t="s">
        <v>1780</v>
      </c>
    </row>
    <row r="509" spans="1:5" x14ac:dyDescent="0.25">
      <c r="A509" s="114" t="s">
        <v>2147</v>
      </c>
      <c r="B509" s="149" t="s">
        <v>1770</v>
      </c>
      <c r="C509" s="114" t="s">
        <v>2148</v>
      </c>
      <c r="D509" s="195">
        <v>5.1281778012650624E-3</v>
      </c>
      <c r="E509" s="70" t="s">
        <v>1780</v>
      </c>
    </row>
    <row r="510" spans="1:5" x14ac:dyDescent="0.25">
      <c r="A510" s="114" t="s">
        <v>2149</v>
      </c>
      <c r="B510" s="149" t="s">
        <v>1770</v>
      </c>
      <c r="C510" s="114" t="s">
        <v>2150</v>
      </c>
      <c r="D510" s="195">
        <v>4.2467432530484669E-4</v>
      </c>
      <c r="E510" s="70" t="s">
        <v>1780</v>
      </c>
    </row>
    <row r="511" spans="1:5" x14ac:dyDescent="0.25">
      <c r="A511" s="114" t="s">
        <v>2151</v>
      </c>
      <c r="B511" s="149" t="s">
        <v>1770</v>
      </c>
      <c r="C511" s="114" t="s">
        <v>2152</v>
      </c>
      <c r="D511" s="195">
        <v>4.2467432530484669E-4</v>
      </c>
      <c r="E511" s="70" t="s">
        <v>1780</v>
      </c>
    </row>
    <row r="512" spans="1:5" x14ac:dyDescent="0.25">
      <c r="A512" s="114" t="s">
        <v>2153</v>
      </c>
      <c r="B512" s="149" t="s">
        <v>1770</v>
      </c>
      <c r="C512" s="114" t="s">
        <v>2154</v>
      </c>
      <c r="D512" s="195">
        <v>4.2467432530484669E-4</v>
      </c>
      <c r="E512" s="70" t="s">
        <v>1780</v>
      </c>
    </row>
    <row r="513" spans="1:5" x14ac:dyDescent="0.25">
      <c r="A513" s="114" t="s">
        <v>2155</v>
      </c>
      <c r="B513" s="149" t="s">
        <v>1770</v>
      </c>
      <c r="C513" s="114" t="s">
        <v>2156</v>
      </c>
      <c r="D513" s="195">
        <v>4.2467432530484669E-4</v>
      </c>
      <c r="E513" s="70" t="s">
        <v>1780</v>
      </c>
    </row>
    <row r="514" spans="1:5" x14ac:dyDescent="0.25">
      <c r="A514" s="114" t="s">
        <v>2157</v>
      </c>
      <c r="B514" s="149" t="s">
        <v>1770</v>
      </c>
      <c r="C514" s="114" t="s">
        <v>2158</v>
      </c>
      <c r="D514" s="195">
        <v>3</v>
      </c>
      <c r="E514" s="70" t="s">
        <v>1789</v>
      </c>
    </row>
    <row r="515" spans="1:5" x14ac:dyDescent="0.25">
      <c r="A515" s="114" t="s">
        <v>2159</v>
      </c>
      <c r="B515" s="149" t="s">
        <v>1770</v>
      </c>
      <c r="C515" s="114" t="s">
        <v>2160</v>
      </c>
      <c r="D515" s="195">
        <v>9.1875801703700605E-2</v>
      </c>
      <c r="E515" s="70" t="s">
        <v>1789</v>
      </c>
    </row>
    <row r="516" spans="1:5" x14ac:dyDescent="0.25">
      <c r="A516" s="114" t="s">
        <v>2161</v>
      </c>
      <c r="B516" s="149" t="s">
        <v>1770</v>
      </c>
      <c r="C516" s="114" t="s">
        <v>2162</v>
      </c>
      <c r="D516" s="196">
        <v>1.6058595791057775</v>
      </c>
      <c r="E516" s="70" t="s">
        <v>1789</v>
      </c>
    </row>
    <row r="517" spans="1:5" x14ac:dyDescent="0.25">
      <c r="A517" s="114" t="s">
        <v>2163</v>
      </c>
      <c r="B517" s="149" t="s">
        <v>1770</v>
      </c>
      <c r="C517" s="114" t="s">
        <v>2164</v>
      </c>
      <c r="D517" s="195">
        <v>0.37126023510656875</v>
      </c>
      <c r="E517" s="70" t="s">
        <v>1789</v>
      </c>
    </row>
    <row r="518" spans="1:5" x14ac:dyDescent="0.25">
      <c r="A518" s="114" t="s">
        <v>2165</v>
      </c>
      <c r="B518" s="149" t="s">
        <v>1770</v>
      </c>
      <c r="C518" s="114" t="s">
        <v>2166</v>
      </c>
      <c r="D518" s="195">
        <v>7.509394449891714E-2</v>
      </c>
      <c r="E518" s="70" t="s">
        <v>1789</v>
      </c>
    </row>
    <row r="519" spans="1:5" x14ac:dyDescent="0.25">
      <c r="A519" s="114" t="s">
        <v>2167</v>
      </c>
      <c r="B519" s="149" t="s">
        <v>1770</v>
      </c>
      <c r="C519" s="114" t="s">
        <v>2168</v>
      </c>
      <c r="D519" s="195">
        <v>6.9787724012385366E-2</v>
      </c>
      <c r="E519" s="70" t="s">
        <v>1789</v>
      </c>
    </row>
    <row r="520" spans="1:5" x14ac:dyDescent="0.25">
      <c r="A520" s="114" t="s">
        <v>2169</v>
      </c>
      <c r="B520" s="149" t="s">
        <v>1770</v>
      </c>
      <c r="C520" s="114" t="s">
        <v>2170</v>
      </c>
      <c r="D520" s="195">
        <v>6.9787724012385366E-2</v>
      </c>
      <c r="E520" s="70" t="s">
        <v>1789</v>
      </c>
    </row>
    <row r="521" spans="1:5" x14ac:dyDescent="0.25">
      <c r="A521" s="114" t="s">
        <v>2171</v>
      </c>
      <c r="B521" s="149" t="s">
        <v>1770</v>
      </c>
      <c r="C521" s="114" t="s">
        <v>2172</v>
      </c>
      <c r="D521" s="195">
        <v>2.4043792724335048E-2</v>
      </c>
      <c r="E521" s="70" t="s">
        <v>1789</v>
      </c>
    </row>
    <row r="522" spans="1:5" x14ac:dyDescent="0.25">
      <c r="A522" s="114" t="s">
        <v>2173</v>
      </c>
      <c r="B522" s="149" t="s">
        <v>1770</v>
      </c>
      <c r="C522" s="114" t="s">
        <v>2174</v>
      </c>
      <c r="D522" s="195">
        <v>2.4043792724335048E-2</v>
      </c>
      <c r="E522" s="70" t="s">
        <v>1789</v>
      </c>
    </row>
    <row r="523" spans="1:5" x14ac:dyDescent="0.25">
      <c r="A523" s="114" t="s">
        <v>2175</v>
      </c>
      <c r="B523" s="149" t="s">
        <v>1770</v>
      </c>
      <c r="C523" s="114" t="s">
        <v>2176</v>
      </c>
      <c r="D523" s="195">
        <v>2.4043792724335048E-2</v>
      </c>
      <c r="E523" s="70" t="s">
        <v>1789</v>
      </c>
    </row>
    <row r="524" spans="1:5" x14ac:dyDescent="0.25">
      <c r="A524" s="114" t="s">
        <v>2177</v>
      </c>
      <c r="B524" s="149" t="s">
        <v>1770</v>
      </c>
      <c r="C524" s="114" t="s">
        <v>2178</v>
      </c>
      <c r="D524" s="195">
        <v>2.4043792724335048E-2</v>
      </c>
      <c r="E524" s="70" t="s">
        <v>1789</v>
      </c>
    </row>
    <row r="525" spans="1:5" x14ac:dyDescent="0.25">
      <c r="A525" s="114" t="s">
        <v>2179</v>
      </c>
      <c r="B525" s="149" t="s">
        <v>1770</v>
      </c>
      <c r="C525" s="114" t="s">
        <v>2180</v>
      </c>
      <c r="D525" s="195">
        <v>4</v>
      </c>
      <c r="E525" s="70" t="s">
        <v>1790</v>
      </c>
    </row>
    <row r="526" spans="1:5" x14ac:dyDescent="0.25">
      <c r="A526" s="114" t="s">
        <v>2181</v>
      </c>
      <c r="B526" s="149" t="s">
        <v>1770</v>
      </c>
      <c r="C526" s="114" t="s">
        <v>2182</v>
      </c>
      <c r="D526" s="195">
        <v>5.1978255613642062E-2</v>
      </c>
      <c r="E526" s="70" t="s">
        <v>1790</v>
      </c>
    </row>
    <row r="527" spans="1:5" x14ac:dyDescent="0.25">
      <c r="A527" s="114" t="s">
        <v>2183</v>
      </c>
      <c r="B527" s="149" t="s">
        <v>1770</v>
      </c>
      <c r="C527" s="114" t="s">
        <v>2184</v>
      </c>
      <c r="D527" s="196">
        <v>0.1459717888595943</v>
      </c>
      <c r="E527" s="70" t="s">
        <v>1790</v>
      </c>
    </row>
    <row r="528" spans="1:5" x14ac:dyDescent="0.25">
      <c r="A528" s="114" t="s">
        <v>2185</v>
      </c>
      <c r="B528" s="149" t="s">
        <v>1770</v>
      </c>
      <c r="C528" s="114" t="s">
        <v>2186</v>
      </c>
      <c r="D528" s="195">
        <v>0.64014964953346043</v>
      </c>
      <c r="E528" s="70" t="s">
        <v>1790</v>
      </c>
    </row>
    <row r="529" spans="1:5" x14ac:dyDescent="0.25">
      <c r="A529" s="114" t="s">
        <v>2187</v>
      </c>
      <c r="B529" s="149" t="s">
        <v>1770</v>
      </c>
      <c r="C529" s="114" t="s">
        <v>2188</v>
      </c>
      <c r="D529" s="195">
        <v>8.2875554428695444E-2</v>
      </c>
      <c r="E529" s="70" t="s">
        <v>1790</v>
      </c>
    </row>
    <row r="530" spans="1:5" x14ac:dyDescent="0.25">
      <c r="A530" s="114" t="s">
        <v>2189</v>
      </c>
      <c r="B530" s="149" t="s">
        <v>1770</v>
      </c>
      <c r="C530" s="114" t="s">
        <v>2190</v>
      </c>
      <c r="D530" s="195">
        <v>5.1281778012650624E-3</v>
      </c>
      <c r="E530" s="70" t="s">
        <v>1790</v>
      </c>
    </row>
    <row r="531" spans="1:5" x14ac:dyDescent="0.25">
      <c r="A531" s="114" t="s">
        <v>2191</v>
      </c>
      <c r="B531" s="149" t="s">
        <v>1770</v>
      </c>
      <c r="C531" s="114" t="s">
        <v>2192</v>
      </c>
      <c r="D531" s="195">
        <v>5.1281778012650624E-3</v>
      </c>
      <c r="E531" s="70" t="s">
        <v>1790</v>
      </c>
    </row>
    <row r="532" spans="1:5" x14ac:dyDescent="0.25">
      <c r="A532" s="114" t="s">
        <v>2193</v>
      </c>
      <c r="B532" s="149" t="s">
        <v>1770</v>
      </c>
      <c r="C532" s="114" t="s">
        <v>2194</v>
      </c>
      <c r="D532" s="195">
        <v>4.2467432530484669E-4</v>
      </c>
      <c r="E532" s="70" t="s">
        <v>1790</v>
      </c>
    </row>
    <row r="533" spans="1:5" x14ac:dyDescent="0.25">
      <c r="A533" s="114" t="s">
        <v>2195</v>
      </c>
      <c r="B533" s="149" t="s">
        <v>1770</v>
      </c>
      <c r="C533" s="114" t="s">
        <v>2196</v>
      </c>
      <c r="D533" s="195">
        <v>4.2467432530484669E-4</v>
      </c>
      <c r="E533" s="70" t="s">
        <v>1790</v>
      </c>
    </row>
    <row r="534" spans="1:5" x14ac:dyDescent="0.25">
      <c r="A534" s="114" t="s">
        <v>2197</v>
      </c>
      <c r="B534" s="149" t="s">
        <v>1770</v>
      </c>
      <c r="C534" s="114" t="s">
        <v>2198</v>
      </c>
      <c r="D534" s="195">
        <v>4.2467432530484669E-4</v>
      </c>
      <c r="E534" s="70" t="s">
        <v>1790</v>
      </c>
    </row>
    <row r="535" spans="1:5" x14ac:dyDescent="0.25">
      <c r="A535" s="114" t="s">
        <v>2199</v>
      </c>
      <c r="B535" s="149" t="s">
        <v>1770</v>
      </c>
      <c r="C535" s="114" t="s">
        <v>2200</v>
      </c>
      <c r="D535" s="195">
        <v>4.2467432530484669E-4</v>
      </c>
      <c r="E535" s="70" t="s">
        <v>1790</v>
      </c>
    </row>
    <row r="536" spans="1:5" x14ac:dyDescent="0.25">
      <c r="A536" s="114" t="s">
        <v>2201</v>
      </c>
      <c r="B536" s="149" t="s">
        <v>1770</v>
      </c>
      <c r="C536" s="114" t="s">
        <v>2202</v>
      </c>
      <c r="D536" s="195">
        <v>3</v>
      </c>
      <c r="E536" s="70" t="s">
        <v>1799</v>
      </c>
    </row>
    <row r="537" spans="1:5" x14ac:dyDescent="0.25">
      <c r="A537" s="114" t="s">
        <v>2203</v>
      </c>
      <c r="B537" s="149" t="s">
        <v>1770</v>
      </c>
      <c r="C537" s="114" t="s">
        <v>2204</v>
      </c>
      <c r="D537" s="195">
        <v>0.10149651533760889</v>
      </c>
      <c r="E537" s="70" t="s">
        <v>1799</v>
      </c>
    </row>
    <row r="538" spans="1:5" x14ac:dyDescent="0.25">
      <c r="A538" s="114" t="s">
        <v>2205</v>
      </c>
      <c r="B538" s="149" t="s">
        <v>1770</v>
      </c>
      <c r="C538" s="114" t="s">
        <v>2206</v>
      </c>
      <c r="D538" s="196">
        <v>1.6058595791057775</v>
      </c>
      <c r="E538" s="70" t="s">
        <v>1799</v>
      </c>
    </row>
    <row r="539" spans="1:5" x14ac:dyDescent="0.25">
      <c r="A539" s="114" t="s">
        <v>2207</v>
      </c>
      <c r="B539" s="149" t="s">
        <v>1770</v>
      </c>
      <c r="C539" s="114" t="s">
        <v>2208</v>
      </c>
      <c r="D539" s="195">
        <v>0.37126023510656875</v>
      </c>
      <c r="E539" s="70" t="s">
        <v>1799</v>
      </c>
    </row>
    <row r="540" spans="1:5" x14ac:dyDescent="0.25">
      <c r="A540" s="114" t="s">
        <v>2209</v>
      </c>
      <c r="B540" s="149" t="s">
        <v>1770</v>
      </c>
      <c r="C540" s="114" t="s">
        <v>2210</v>
      </c>
      <c r="D540" s="195">
        <v>7.509394449891714E-2</v>
      </c>
      <c r="E540" s="70" t="s">
        <v>1799</v>
      </c>
    </row>
    <row r="541" spans="1:5" x14ac:dyDescent="0.25">
      <c r="A541" s="114" t="s">
        <v>2211</v>
      </c>
      <c r="B541" s="149" t="s">
        <v>1770</v>
      </c>
      <c r="C541" s="114" t="s">
        <v>2212</v>
      </c>
      <c r="D541" s="195">
        <v>6.9787724012385366E-2</v>
      </c>
      <c r="E541" s="70" t="s">
        <v>1799</v>
      </c>
    </row>
    <row r="542" spans="1:5" x14ac:dyDescent="0.25">
      <c r="A542" s="114" t="s">
        <v>2213</v>
      </c>
      <c r="B542" s="149" t="s">
        <v>1770</v>
      </c>
      <c r="C542" s="114" t="s">
        <v>2214</v>
      </c>
      <c r="D542" s="195">
        <v>6.9787724012385366E-2</v>
      </c>
      <c r="E542" s="70" t="s">
        <v>1799</v>
      </c>
    </row>
    <row r="543" spans="1:5" x14ac:dyDescent="0.25">
      <c r="A543" s="114" t="s">
        <v>2215</v>
      </c>
      <c r="B543" s="149" t="s">
        <v>1770</v>
      </c>
      <c r="C543" s="114" t="s">
        <v>2216</v>
      </c>
      <c r="D543" s="195">
        <v>2.4043792724335048E-2</v>
      </c>
      <c r="E543" s="70" t="s">
        <v>1799</v>
      </c>
    </row>
    <row r="544" spans="1:5" x14ac:dyDescent="0.25">
      <c r="A544" s="114" t="s">
        <v>2217</v>
      </c>
      <c r="B544" s="149" t="s">
        <v>1770</v>
      </c>
      <c r="C544" s="114" t="s">
        <v>2218</v>
      </c>
      <c r="D544" s="195">
        <v>2.4043792724335048E-2</v>
      </c>
      <c r="E544" s="70" t="s">
        <v>1799</v>
      </c>
    </row>
    <row r="545" spans="1:5" x14ac:dyDescent="0.25">
      <c r="A545" s="114" t="s">
        <v>2219</v>
      </c>
      <c r="B545" s="149" t="s">
        <v>1770</v>
      </c>
      <c r="C545" s="114" t="s">
        <v>2220</v>
      </c>
      <c r="D545" s="195">
        <v>2.4043792724335048E-2</v>
      </c>
      <c r="E545" s="70" t="s">
        <v>1799</v>
      </c>
    </row>
    <row r="546" spans="1:5" x14ac:dyDescent="0.25">
      <c r="A546" s="114" t="s">
        <v>2221</v>
      </c>
      <c r="B546" s="149" t="s">
        <v>1770</v>
      </c>
      <c r="C546" s="114" t="s">
        <v>2222</v>
      </c>
      <c r="D546" s="195">
        <v>2.4043792724335048E-2</v>
      </c>
      <c r="E546" s="70" t="s">
        <v>1799</v>
      </c>
    </row>
    <row r="547" spans="1:5" x14ac:dyDescent="0.25">
      <c r="A547" s="114" t="s">
        <v>2223</v>
      </c>
      <c r="B547" s="149" t="s">
        <v>1770</v>
      </c>
      <c r="C547" s="114" t="s">
        <v>2224</v>
      </c>
      <c r="D547" s="195">
        <v>4</v>
      </c>
      <c r="E547" s="70" t="s">
        <v>1800</v>
      </c>
    </row>
    <row r="548" spans="1:5" x14ac:dyDescent="0.25">
      <c r="A548" s="114" t="s">
        <v>2225</v>
      </c>
      <c r="B548" s="149" t="s">
        <v>1770</v>
      </c>
      <c r="C548" s="114" t="s">
        <v>2226</v>
      </c>
      <c r="D548" s="195">
        <v>5.5225594486059217E-2</v>
      </c>
      <c r="E548" s="70" t="s">
        <v>1800</v>
      </c>
    </row>
    <row r="549" spans="1:5" x14ac:dyDescent="0.25">
      <c r="A549" s="114" t="s">
        <v>2227</v>
      </c>
      <c r="B549" s="149" t="s">
        <v>1770</v>
      </c>
      <c r="C549" s="114" t="s">
        <v>2228</v>
      </c>
      <c r="D549" s="196">
        <v>0.1459717888595943</v>
      </c>
      <c r="E549" s="70" t="s">
        <v>1800</v>
      </c>
    </row>
    <row r="550" spans="1:5" x14ac:dyDescent="0.25">
      <c r="A550" s="114" t="s">
        <v>2229</v>
      </c>
      <c r="B550" s="149" t="s">
        <v>1770</v>
      </c>
      <c r="C550" s="114" t="s">
        <v>2230</v>
      </c>
      <c r="D550" s="195">
        <v>0.64014964953346043</v>
      </c>
      <c r="E550" s="70" t="s">
        <v>1800</v>
      </c>
    </row>
    <row r="551" spans="1:5" x14ac:dyDescent="0.25">
      <c r="A551" s="114" t="s">
        <v>2231</v>
      </c>
      <c r="B551" s="149" t="s">
        <v>1770</v>
      </c>
      <c r="C551" s="114" t="s">
        <v>2232</v>
      </c>
      <c r="D551" s="195">
        <v>8.2875554428695444E-2</v>
      </c>
      <c r="E551" s="70" t="s">
        <v>1800</v>
      </c>
    </row>
    <row r="552" spans="1:5" x14ac:dyDescent="0.25">
      <c r="A552" s="114" t="s">
        <v>2233</v>
      </c>
      <c r="B552" s="149" t="s">
        <v>1770</v>
      </c>
      <c r="C552" s="114" t="s">
        <v>2234</v>
      </c>
      <c r="D552" s="195">
        <v>5.1281778012650624E-3</v>
      </c>
      <c r="E552" s="70" t="s">
        <v>1800</v>
      </c>
    </row>
    <row r="553" spans="1:5" x14ac:dyDescent="0.25">
      <c r="A553" s="114" t="s">
        <v>2235</v>
      </c>
      <c r="B553" s="149" t="s">
        <v>1770</v>
      </c>
      <c r="C553" s="114" t="s">
        <v>2236</v>
      </c>
      <c r="D553" s="195">
        <v>5.1281778012650624E-3</v>
      </c>
      <c r="E553" s="70" t="s">
        <v>1800</v>
      </c>
    </row>
    <row r="554" spans="1:5" x14ac:dyDescent="0.25">
      <c r="A554" s="114" t="s">
        <v>2237</v>
      </c>
      <c r="B554" s="149" t="s">
        <v>1770</v>
      </c>
      <c r="C554" s="114" t="s">
        <v>2238</v>
      </c>
      <c r="D554" s="195">
        <v>4.2467432530484669E-4</v>
      </c>
      <c r="E554" s="70" t="s">
        <v>1800</v>
      </c>
    </row>
    <row r="555" spans="1:5" x14ac:dyDescent="0.25">
      <c r="A555" s="114" t="s">
        <v>2239</v>
      </c>
      <c r="B555" s="149" t="s">
        <v>1770</v>
      </c>
      <c r="C555" s="114" t="s">
        <v>2240</v>
      </c>
      <c r="D555" s="195">
        <v>4.2467432530484669E-4</v>
      </c>
      <c r="E555" s="70" t="s">
        <v>1800</v>
      </c>
    </row>
    <row r="556" spans="1:5" x14ac:dyDescent="0.25">
      <c r="A556" s="114" t="s">
        <v>2241</v>
      </c>
      <c r="B556" s="149" t="s">
        <v>1770</v>
      </c>
      <c r="C556" s="114" t="s">
        <v>2242</v>
      </c>
      <c r="D556" s="195">
        <v>4.2467432530484669E-4</v>
      </c>
      <c r="E556" s="70" t="s">
        <v>1800</v>
      </c>
    </row>
    <row r="557" spans="1:5" x14ac:dyDescent="0.25">
      <c r="A557" s="114" t="s">
        <v>2243</v>
      </c>
      <c r="B557" s="149" t="s">
        <v>1770</v>
      </c>
      <c r="C557" s="114" t="s">
        <v>2244</v>
      </c>
      <c r="D557" s="195">
        <v>4.2467432530484669E-4</v>
      </c>
      <c r="E557" s="70" t="s">
        <v>1800</v>
      </c>
    </row>
    <row r="558" spans="1:5" x14ac:dyDescent="0.25">
      <c r="A558" s="114" t="s">
        <v>2245</v>
      </c>
      <c r="B558" s="149" t="s">
        <v>1770</v>
      </c>
      <c r="C558" s="114" t="s">
        <v>2246</v>
      </c>
      <c r="D558" s="195">
        <v>3</v>
      </c>
      <c r="E558" s="70" t="s">
        <v>1809</v>
      </c>
    </row>
    <row r="559" spans="1:5" x14ac:dyDescent="0.25">
      <c r="A559" s="114" t="s">
        <v>2247</v>
      </c>
      <c r="B559" s="149" t="s">
        <v>1770</v>
      </c>
      <c r="C559" s="114" t="s">
        <v>2248</v>
      </c>
      <c r="D559" s="195">
        <v>9.4468217669125915E-2</v>
      </c>
      <c r="E559" s="70" t="s">
        <v>1809</v>
      </c>
    </row>
    <row r="560" spans="1:5" x14ac:dyDescent="0.25">
      <c r="A560" s="114" t="s">
        <v>2249</v>
      </c>
      <c r="B560" s="149" t="s">
        <v>1770</v>
      </c>
      <c r="C560" s="114" t="s">
        <v>2250</v>
      </c>
      <c r="D560" s="196">
        <v>1.6058595791057775</v>
      </c>
      <c r="E560" s="70" t="s">
        <v>1809</v>
      </c>
    </row>
    <row r="561" spans="1:5" x14ac:dyDescent="0.25">
      <c r="A561" s="114" t="s">
        <v>2251</v>
      </c>
      <c r="B561" s="149" t="s">
        <v>1770</v>
      </c>
      <c r="C561" s="114" t="s">
        <v>2252</v>
      </c>
      <c r="D561" s="195">
        <v>0.37126023510656875</v>
      </c>
      <c r="E561" s="70" t="s">
        <v>1809</v>
      </c>
    </row>
    <row r="562" spans="1:5" x14ac:dyDescent="0.25">
      <c r="A562" s="114" t="s">
        <v>2253</v>
      </c>
      <c r="B562" s="149" t="s">
        <v>1770</v>
      </c>
      <c r="C562" s="114" t="s">
        <v>2254</v>
      </c>
      <c r="D562" s="195">
        <v>7.509394449891714E-2</v>
      </c>
      <c r="E562" s="70" t="s">
        <v>1809</v>
      </c>
    </row>
    <row r="563" spans="1:5" x14ac:dyDescent="0.25">
      <c r="A563" s="114" t="s">
        <v>2255</v>
      </c>
      <c r="B563" s="149" t="s">
        <v>1770</v>
      </c>
      <c r="C563" s="114" t="s">
        <v>2256</v>
      </c>
      <c r="D563" s="195">
        <v>6.9787724012385366E-2</v>
      </c>
      <c r="E563" s="70" t="s">
        <v>1809</v>
      </c>
    </row>
    <row r="564" spans="1:5" x14ac:dyDescent="0.25">
      <c r="A564" s="114" t="s">
        <v>2257</v>
      </c>
      <c r="B564" s="149" t="s">
        <v>1770</v>
      </c>
      <c r="C564" s="114" t="s">
        <v>2258</v>
      </c>
      <c r="D564" s="195">
        <v>6.9787724012385366E-2</v>
      </c>
      <c r="E564" s="70" t="s">
        <v>1809</v>
      </c>
    </row>
    <row r="565" spans="1:5" x14ac:dyDescent="0.25">
      <c r="A565" s="114" t="s">
        <v>2259</v>
      </c>
      <c r="B565" s="149" t="s">
        <v>1770</v>
      </c>
      <c r="C565" s="114" t="s">
        <v>2260</v>
      </c>
      <c r="D565" s="195">
        <v>2.4043792724335048E-2</v>
      </c>
      <c r="E565" s="70" t="s">
        <v>1809</v>
      </c>
    </row>
    <row r="566" spans="1:5" x14ac:dyDescent="0.25">
      <c r="A566" s="114" t="s">
        <v>2261</v>
      </c>
      <c r="B566" s="149" t="s">
        <v>1770</v>
      </c>
      <c r="C566" s="114" t="s">
        <v>2262</v>
      </c>
      <c r="D566" s="195">
        <v>2.4043792724335048E-2</v>
      </c>
      <c r="E566" s="70" t="s">
        <v>1809</v>
      </c>
    </row>
    <row r="567" spans="1:5" x14ac:dyDescent="0.25">
      <c r="A567" s="114" t="s">
        <v>2263</v>
      </c>
      <c r="B567" s="149" t="s">
        <v>1770</v>
      </c>
      <c r="C567" s="114" t="s">
        <v>2264</v>
      </c>
      <c r="D567" s="195">
        <v>2.4043792724335048E-2</v>
      </c>
      <c r="E567" s="70" t="s">
        <v>1809</v>
      </c>
    </row>
    <row r="568" spans="1:5" x14ac:dyDescent="0.25">
      <c r="A568" s="114" t="s">
        <v>2265</v>
      </c>
      <c r="B568" s="149" t="s">
        <v>1770</v>
      </c>
      <c r="C568" s="114" t="s">
        <v>2266</v>
      </c>
      <c r="D568" s="195">
        <v>2.4043792724335048E-2</v>
      </c>
      <c r="E568" s="70" t="s">
        <v>1809</v>
      </c>
    </row>
    <row r="569" spans="1:5" x14ac:dyDescent="0.25">
      <c r="A569" s="114" t="s">
        <v>2267</v>
      </c>
      <c r="B569" s="149" t="s">
        <v>1770</v>
      </c>
      <c r="C569" s="114" t="s">
        <v>2268</v>
      </c>
      <c r="D569" s="195">
        <v>4</v>
      </c>
      <c r="E569" s="70" t="s">
        <v>1810</v>
      </c>
    </row>
    <row r="570" spans="1:5" x14ac:dyDescent="0.25">
      <c r="A570" s="114" t="s">
        <v>2269</v>
      </c>
      <c r="B570" s="149" t="s">
        <v>1770</v>
      </c>
      <c r="C570" s="114" t="s">
        <v>2270</v>
      </c>
      <c r="D570" s="195">
        <v>4.3775241938978381E-2</v>
      </c>
      <c r="E570" s="70" t="s">
        <v>1810</v>
      </c>
    </row>
    <row r="571" spans="1:5" x14ac:dyDescent="0.25">
      <c r="A571" s="114" t="s">
        <v>2271</v>
      </c>
      <c r="B571" s="149" t="s">
        <v>1770</v>
      </c>
      <c r="C571" s="114" t="s">
        <v>2272</v>
      </c>
      <c r="D571" s="196">
        <v>0.1459717888595943</v>
      </c>
      <c r="E571" s="70" t="s">
        <v>1810</v>
      </c>
    </row>
    <row r="572" spans="1:5" x14ac:dyDescent="0.25">
      <c r="A572" s="114" t="s">
        <v>2273</v>
      </c>
      <c r="B572" s="149" t="s">
        <v>1770</v>
      </c>
      <c r="C572" s="114" t="s">
        <v>2274</v>
      </c>
      <c r="D572" s="195">
        <v>0.64014964953346043</v>
      </c>
      <c r="E572" s="70" t="s">
        <v>1810</v>
      </c>
    </row>
    <row r="573" spans="1:5" x14ac:dyDescent="0.25">
      <c r="A573" s="114" t="s">
        <v>2275</v>
      </c>
      <c r="B573" s="149" t="s">
        <v>1770</v>
      </c>
      <c r="C573" s="114" t="s">
        <v>2276</v>
      </c>
      <c r="D573" s="195">
        <v>8.2875554428695444E-2</v>
      </c>
      <c r="E573" s="70" t="s">
        <v>1810</v>
      </c>
    </row>
    <row r="574" spans="1:5" x14ac:dyDescent="0.25">
      <c r="A574" s="114" t="s">
        <v>2277</v>
      </c>
      <c r="B574" s="149" t="s">
        <v>1770</v>
      </c>
      <c r="C574" s="114" t="s">
        <v>2278</v>
      </c>
      <c r="D574" s="195">
        <v>5.1281778012650624E-3</v>
      </c>
      <c r="E574" s="70" t="s">
        <v>1810</v>
      </c>
    </row>
    <row r="575" spans="1:5" x14ac:dyDescent="0.25">
      <c r="A575" s="114" t="s">
        <v>2279</v>
      </c>
      <c r="B575" s="149" t="s">
        <v>1770</v>
      </c>
      <c r="C575" s="114" t="s">
        <v>2280</v>
      </c>
      <c r="D575" s="195">
        <v>5.1281778012650624E-3</v>
      </c>
      <c r="E575" s="70" t="s">
        <v>1810</v>
      </c>
    </row>
    <row r="576" spans="1:5" x14ac:dyDescent="0.25">
      <c r="A576" s="114" t="s">
        <v>2281</v>
      </c>
      <c r="B576" s="149" t="s">
        <v>1770</v>
      </c>
      <c r="C576" s="114" t="s">
        <v>2282</v>
      </c>
      <c r="D576" s="195">
        <v>4.2467432530484669E-4</v>
      </c>
      <c r="E576" s="70" t="s">
        <v>1810</v>
      </c>
    </row>
    <row r="577" spans="1:5" x14ac:dyDescent="0.25">
      <c r="A577" s="114" t="s">
        <v>2283</v>
      </c>
      <c r="B577" s="149" t="s">
        <v>1770</v>
      </c>
      <c r="C577" s="114" t="s">
        <v>2284</v>
      </c>
      <c r="D577" s="195">
        <v>4.2467432530484669E-4</v>
      </c>
      <c r="E577" s="70" t="s">
        <v>1810</v>
      </c>
    </row>
    <row r="578" spans="1:5" x14ac:dyDescent="0.25">
      <c r="A578" s="114" t="s">
        <v>2285</v>
      </c>
      <c r="B578" s="149" t="s">
        <v>1770</v>
      </c>
      <c r="C578" s="114" t="s">
        <v>2286</v>
      </c>
      <c r="D578" s="195">
        <v>4.2467432530484669E-4</v>
      </c>
      <c r="E578" s="70" t="s">
        <v>1810</v>
      </c>
    </row>
    <row r="579" spans="1:5" x14ac:dyDescent="0.25">
      <c r="A579" s="114" t="s">
        <v>2287</v>
      </c>
      <c r="B579" s="149" t="s">
        <v>1770</v>
      </c>
      <c r="C579" s="114" t="s">
        <v>2288</v>
      </c>
      <c r="D579" s="195">
        <v>4.2467432530484669E-4</v>
      </c>
      <c r="E579" s="70" t="s">
        <v>1810</v>
      </c>
    </row>
    <row r="580" spans="1:5" x14ac:dyDescent="0.25">
      <c r="A580" s="114" t="s">
        <v>2289</v>
      </c>
      <c r="B580" s="149" t="s">
        <v>1770</v>
      </c>
      <c r="C580" s="114" t="s">
        <v>2290</v>
      </c>
      <c r="D580" s="195">
        <v>3</v>
      </c>
      <c r="E580" s="70" t="s">
        <v>1819</v>
      </c>
    </row>
    <row r="581" spans="1:5" x14ac:dyDescent="0.25">
      <c r="A581" s="114" t="s">
        <v>2291</v>
      </c>
      <c r="B581" s="149" t="s">
        <v>1770</v>
      </c>
      <c r="C581" s="114" t="s">
        <v>2292</v>
      </c>
      <c r="D581" s="195">
        <v>6.0176686954802369E-2</v>
      </c>
      <c r="E581" s="70" t="s">
        <v>1819</v>
      </c>
    </row>
    <row r="582" spans="1:5" x14ac:dyDescent="0.25">
      <c r="A582" s="114" t="s">
        <v>2293</v>
      </c>
      <c r="B582" s="149" t="s">
        <v>1770</v>
      </c>
      <c r="C582" s="114" t="s">
        <v>2294</v>
      </c>
      <c r="D582" s="196">
        <v>1.6058595791057775</v>
      </c>
      <c r="E582" s="70" t="s">
        <v>1819</v>
      </c>
    </row>
    <row r="583" spans="1:5" x14ac:dyDescent="0.25">
      <c r="A583" s="114" t="s">
        <v>2295</v>
      </c>
      <c r="B583" s="149" t="s">
        <v>1770</v>
      </c>
      <c r="C583" s="114" t="s">
        <v>2296</v>
      </c>
      <c r="D583" s="195">
        <v>0.37126023510656875</v>
      </c>
      <c r="E583" s="70" t="s">
        <v>1819</v>
      </c>
    </row>
    <row r="584" spans="1:5" x14ac:dyDescent="0.25">
      <c r="A584" s="114" t="s">
        <v>2297</v>
      </c>
      <c r="B584" s="149" t="s">
        <v>1770</v>
      </c>
      <c r="C584" s="114" t="s">
        <v>2298</v>
      </c>
      <c r="D584" s="195">
        <v>7.509394449891714E-2</v>
      </c>
      <c r="E584" s="70" t="s">
        <v>1819</v>
      </c>
    </row>
    <row r="585" spans="1:5" x14ac:dyDescent="0.25">
      <c r="A585" s="114" t="s">
        <v>2299</v>
      </c>
      <c r="B585" s="149" t="s">
        <v>1770</v>
      </c>
      <c r="C585" s="114" t="s">
        <v>2300</v>
      </c>
      <c r="D585" s="195">
        <v>6.9787724012385366E-2</v>
      </c>
      <c r="E585" s="70" t="s">
        <v>1819</v>
      </c>
    </row>
    <row r="586" spans="1:5" x14ac:dyDescent="0.25">
      <c r="A586" s="114" t="s">
        <v>2301</v>
      </c>
      <c r="B586" s="149" t="s">
        <v>1770</v>
      </c>
      <c r="C586" s="114" t="s">
        <v>2302</v>
      </c>
      <c r="D586" s="195">
        <v>6.9787724012385366E-2</v>
      </c>
      <c r="E586" s="70" t="s">
        <v>1819</v>
      </c>
    </row>
    <row r="587" spans="1:5" x14ac:dyDescent="0.25">
      <c r="A587" s="114" t="s">
        <v>2303</v>
      </c>
      <c r="B587" s="149" t="s">
        <v>1770</v>
      </c>
      <c r="C587" s="114" t="s">
        <v>2304</v>
      </c>
      <c r="D587" s="195">
        <v>2.4043792724335048E-2</v>
      </c>
      <c r="E587" s="70" t="s">
        <v>1819</v>
      </c>
    </row>
    <row r="588" spans="1:5" x14ac:dyDescent="0.25">
      <c r="A588" s="114" t="s">
        <v>2305</v>
      </c>
      <c r="B588" s="149" t="s">
        <v>1770</v>
      </c>
      <c r="C588" s="114" t="s">
        <v>2306</v>
      </c>
      <c r="D588" s="195">
        <v>2.4043792724335048E-2</v>
      </c>
      <c r="E588" s="70" t="s">
        <v>1819</v>
      </c>
    </row>
    <row r="589" spans="1:5" x14ac:dyDescent="0.25">
      <c r="A589" s="114" t="s">
        <v>2307</v>
      </c>
      <c r="B589" s="149" t="s">
        <v>1770</v>
      </c>
      <c r="C589" s="114" t="s">
        <v>2308</v>
      </c>
      <c r="D589" s="195">
        <v>2.4043792724335048E-2</v>
      </c>
      <c r="E589" s="70" t="s">
        <v>1819</v>
      </c>
    </row>
    <row r="590" spans="1:5" x14ac:dyDescent="0.25">
      <c r="A590" s="114" t="s">
        <v>2309</v>
      </c>
      <c r="B590" s="149" t="s">
        <v>1770</v>
      </c>
      <c r="C590" s="114" t="s">
        <v>2310</v>
      </c>
      <c r="D590" s="195">
        <v>2.4043792724335048E-2</v>
      </c>
      <c r="E590" s="70" t="s">
        <v>1819</v>
      </c>
    </row>
    <row r="591" spans="1:5" x14ac:dyDescent="0.25">
      <c r="A591" s="114" t="s">
        <v>2311</v>
      </c>
      <c r="B591" s="149" t="s">
        <v>1770</v>
      </c>
      <c r="C591" s="114" t="s">
        <v>2312</v>
      </c>
      <c r="D591" s="195">
        <v>4</v>
      </c>
      <c r="E591" s="70" t="s">
        <v>1820</v>
      </c>
    </row>
    <row r="592" spans="1:5" x14ac:dyDescent="0.25">
      <c r="A592" s="114" t="s">
        <v>2313</v>
      </c>
      <c r="B592" s="149" t="s">
        <v>1770</v>
      </c>
      <c r="C592" s="114" t="s">
        <v>2314</v>
      </c>
      <c r="D592" s="195">
        <v>0</v>
      </c>
      <c r="E592" s="70" t="s">
        <v>1820</v>
      </c>
    </row>
    <row r="593" spans="1:5" x14ac:dyDescent="0.25">
      <c r="A593" s="114" t="s">
        <v>2315</v>
      </c>
      <c r="B593" s="149" t="s">
        <v>1770</v>
      </c>
      <c r="C593" s="114" t="s">
        <v>2316</v>
      </c>
      <c r="D593" s="196">
        <v>0.1459717888595943</v>
      </c>
      <c r="E593" s="70" t="s">
        <v>1820</v>
      </c>
    </row>
    <row r="594" spans="1:5" x14ac:dyDescent="0.25">
      <c r="A594" s="114" t="s">
        <v>2317</v>
      </c>
      <c r="B594" s="149" t="s">
        <v>1770</v>
      </c>
      <c r="C594" s="114" t="s">
        <v>2318</v>
      </c>
      <c r="D594" s="195">
        <v>0.64014964953346043</v>
      </c>
      <c r="E594" s="70" t="s">
        <v>1820</v>
      </c>
    </row>
    <row r="595" spans="1:5" x14ac:dyDescent="0.25">
      <c r="A595" s="114" t="s">
        <v>2319</v>
      </c>
      <c r="B595" s="149" t="s">
        <v>1770</v>
      </c>
      <c r="C595" s="114" t="s">
        <v>2320</v>
      </c>
      <c r="D595" s="195">
        <v>8.2875554428695444E-2</v>
      </c>
      <c r="E595" s="70" t="s">
        <v>1820</v>
      </c>
    </row>
    <row r="596" spans="1:5" x14ac:dyDescent="0.25">
      <c r="A596" s="114" t="s">
        <v>2321</v>
      </c>
      <c r="B596" s="149" t="s">
        <v>1770</v>
      </c>
      <c r="C596" s="114" t="s">
        <v>2322</v>
      </c>
      <c r="D596" s="195">
        <v>5.1281778012650624E-3</v>
      </c>
      <c r="E596" s="70" t="s">
        <v>1820</v>
      </c>
    </row>
    <row r="597" spans="1:5" x14ac:dyDescent="0.25">
      <c r="A597" s="114" t="s">
        <v>2323</v>
      </c>
      <c r="B597" s="149" t="s">
        <v>1770</v>
      </c>
      <c r="C597" s="114" t="s">
        <v>2324</v>
      </c>
      <c r="D597" s="195">
        <v>5.1281778012650624E-3</v>
      </c>
      <c r="E597" s="70" t="s">
        <v>1820</v>
      </c>
    </row>
    <row r="598" spans="1:5" x14ac:dyDescent="0.25">
      <c r="A598" s="114" t="s">
        <v>2325</v>
      </c>
      <c r="B598" s="149" t="s">
        <v>1770</v>
      </c>
      <c r="C598" s="114" t="s">
        <v>2326</v>
      </c>
      <c r="D598" s="195">
        <v>4.2467432530484669E-4</v>
      </c>
      <c r="E598" s="70" t="s">
        <v>1820</v>
      </c>
    </row>
    <row r="599" spans="1:5" x14ac:dyDescent="0.25">
      <c r="A599" s="114" t="s">
        <v>2327</v>
      </c>
      <c r="B599" s="149" t="s">
        <v>1770</v>
      </c>
      <c r="C599" s="114" t="s">
        <v>2328</v>
      </c>
      <c r="D599" s="195">
        <v>4.2467432530484669E-4</v>
      </c>
      <c r="E599" s="70" t="s">
        <v>1820</v>
      </c>
    </row>
    <row r="600" spans="1:5" x14ac:dyDescent="0.25">
      <c r="A600" s="114" t="s">
        <v>2329</v>
      </c>
      <c r="B600" s="149" t="s">
        <v>1770</v>
      </c>
      <c r="C600" s="114" t="s">
        <v>2330</v>
      </c>
      <c r="D600" s="195">
        <v>4.2467432530484669E-4</v>
      </c>
      <c r="E600" s="70" t="s">
        <v>1820</v>
      </c>
    </row>
    <row r="601" spans="1:5" x14ac:dyDescent="0.25">
      <c r="A601" s="114" t="s">
        <v>2331</v>
      </c>
      <c r="B601" s="149" t="s">
        <v>1770</v>
      </c>
      <c r="C601" s="114" t="s">
        <v>2332</v>
      </c>
      <c r="D601" s="195">
        <v>4.2467432530484669E-4</v>
      </c>
      <c r="E601" s="70" t="s">
        <v>1820</v>
      </c>
    </row>
    <row r="602" spans="1:5" x14ac:dyDescent="0.25">
      <c r="A602" s="114" t="s">
        <v>2333</v>
      </c>
      <c r="B602" s="149" t="s">
        <v>1770</v>
      </c>
      <c r="C602" s="114" t="s">
        <v>2334</v>
      </c>
      <c r="D602" s="195">
        <v>3</v>
      </c>
      <c r="E602" s="70" t="s">
        <v>1829</v>
      </c>
    </row>
    <row r="603" spans="1:5" x14ac:dyDescent="0.25">
      <c r="A603" s="114" t="s">
        <v>2335</v>
      </c>
      <c r="B603" s="149" t="s">
        <v>1770</v>
      </c>
      <c r="C603" s="114" t="s">
        <v>2336</v>
      </c>
      <c r="D603" s="195">
        <v>8.4458251044016136E-2</v>
      </c>
      <c r="E603" s="70" t="s">
        <v>1829</v>
      </c>
    </row>
    <row r="604" spans="1:5" x14ac:dyDescent="0.25">
      <c r="A604" s="114" t="s">
        <v>2337</v>
      </c>
      <c r="B604" s="149" t="s">
        <v>1770</v>
      </c>
      <c r="C604" s="114" t="s">
        <v>2338</v>
      </c>
      <c r="D604" s="196">
        <v>1.6058595791057775</v>
      </c>
      <c r="E604" s="70" t="s">
        <v>1829</v>
      </c>
    </row>
    <row r="605" spans="1:5" x14ac:dyDescent="0.25">
      <c r="A605" s="114" t="s">
        <v>2339</v>
      </c>
      <c r="B605" s="149" t="s">
        <v>1770</v>
      </c>
      <c r="C605" s="114" t="s">
        <v>2340</v>
      </c>
      <c r="D605" s="195">
        <v>0.37126023510656875</v>
      </c>
      <c r="E605" s="70" t="s">
        <v>1829</v>
      </c>
    </row>
    <row r="606" spans="1:5" x14ac:dyDescent="0.25">
      <c r="A606" s="114" t="s">
        <v>2341</v>
      </c>
      <c r="B606" s="149" t="s">
        <v>1770</v>
      </c>
      <c r="C606" s="114" t="s">
        <v>2342</v>
      </c>
      <c r="D606" s="195">
        <v>7.509394449891714E-2</v>
      </c>
      <c r="E606" s="70" t="s">
        <v>1829</v>
      </c>
    </row>
    <row r="607" spans="1:5" x14ac:dyDescent="0.25">
      <c r="A607" s="114" t="s">
        <v>2343</v>
      </c>
      <c r="B607" s="149" t="s">
        <v>1770</v>
      </c>
      <c r="C607" s="114" t="s">
        <v>2344</v>
      </c>
      <c r="D607" s="195">
        <v>6.9787724012385366E-2</v>
      </c>
      <c r="E607" s="70" t="s">
        <v>1829</v>
      </c>
    </row>
    <row r="608" spans="1:5" x14ac:dyDescent="0.25">
      <c r="A608" s="114" t="s">
        <v>2345</v>
      </c>
      <c r="B608" s="149" t="s">
        <v>1770</v>
      </c>
      <c r="C608" s="114" t="s">
        <v>2346</v>
      </c>
      <c r="D608" s="195">
        <v>6.9787724012385366E-2</v>
      </c>
      <c r="E608" s="70" t="s">
        <v>1829</v>
      </c>
    </row>
    <row r="609" spans="1:5" x14ac:dyDescent="0.25">
      <c r="A609" s="114" t="s">
        <v>2347</v>
      </c>
      <c r="B609" s="149" t="s">
        <v>1770</v>
      </c>
      <c r="C609" s="114" t="s">
        <v>2348</v>
      </c>
      <c r="D609" s="195">
        <v>2.4043792724335048E-2</v>
      </c>
      <c r="E609" s="70" t="s">
        <v>1829</v>
      </c>
    </row>
    <row r="610" spans="1:5" x14ac:dyDescent="0.25">
      <c r="A610" s="114" t="s">
        <v>2349</v>
      </c>
      <c r="B610" s="149" t="s">
        <v>1770</v>
      </c>
      <c r="C610" s="114" t="s">
        <v>2350</v>
      </c>
      <c r="D610" s="195">
        <v>2.4043792724335048E-2</v>
      </c>
      <c r="E610" s="70" t="s">
        <v>1829</v>
      </c>
    </row>
    <row r="611" spans="1:5" x14ac:dyDescent="0.25">
      <c r="A611" s="114" t="s">
        <v>2351</v>
      </c>
      <c r="B611" s="149" t="s">
        <v>1770</v>
      </c>
      <c r="C611" s="114" t="s">
        <v>2352</v>
      </c>
      <c r="D611" s="195">
        <v>2.4043792724335048E-2</v>
      </c>
      <c r="E611" s="70" t="s">
        <v>1829</v>
      </c>
    </row>
    <row r="612" spans="1:5" x14ac:dyDescent="0.25">
      <c r="A612" s="114" t="s">
        <v>2353</v>
      </c>
      <c r="B612" s="149" t="s">
        <v>1770</v>
      </c>
      <c r="C612" s="114" t="s">
        <v>2354</v>
      </c>
      <c r="D612" s="195">
        <v>2.4043792724335048E-2</v>
      </c>
      <c r="E612" s="70" t="s">
        <v>1829</v>
      </c>
    </row>
    <row r="613" spans="1:5" x14ac:dyDescent="0.25">
      <c r="A613" s="114" t="s">
        <v>2355</v>
      </c>
      <c r="B613" s="149" t="s">
        <v>1770</v>
      </c>
      <c r="C613" s="114" t="s">
        <v>2356</v>
      </c>
      <c r="D613" s="195">
        <v>4</v>
      </c>
      <c r="E613" s="70" t="s">
        <v>1830</v>
      </c>
    </row>
    <row r="614" spans="1:5" x14ac:dyDescent="0.25">
      <c r="A614" s="114" t="s">
        <v>2357</v>
      </c>
      <c r="B614" s="149" t="s">
        <v>1770</v>
      </c>
      <c r="C614" s="114" t="s">
        <v>2358</v>
      </c>
      <c r="D614" s="195">
        <v>0</v>
      </c>
      <c r="E614" s="70" t="s">
        <v>1830</v>
      </c>
    </row>
    <row r="615" spans="1:5" x14ac:dyDescent="0.25">
      <c r="A615" s="114" t="s">
        <v>2359</v>
      </c>
      <c r="B615" s="149" t="s">
        <v>1770</v>
      </c>
      <c r="C615" s="114" t="s">
        <v>2360</v>
      </c>
      <c r="D615" s="196">
        <v>0.1459717888595943</v>
      </c>
      <c r="E615" s="70" t="s">
        <v>1830</v>
      </c>
    </row>
    <row r="616" spans="1:5" x14ac:dyDescent="0.25">
      <c r="A616" s="114" t="s">
        <v>2361</v>
      </c>
      <c r="B616" s="149" t="s">
        <v>1770</v>
      </c>
      <c r="C616" s="114" t="s">
        <v>2362</v>
      </c>
      <c r="D616" s="195">
        <v>0.64014964953346043</v>
      </c>
      <c r="E616" s="70" t="s">
        <v>1830</v>
      </c>
    </row>
    <row r="617" spans="1:5" x14ac:dyDescent="0.25">
      <c r="A617" s="114" t="s">
        <v>2363</v>
      </c>
      <c r="B617" s="149" t="s">
        <v>1770</v>
      </c>
      <c r="C617" s="114" t="s">
        <v>2364</v>
      </c>
      <c r="D617" s="195">
        <v>8.2875554428695444E-2</v>
      </c>
      <c r="E617" s="70" t="s">
        <v>1830</v>
      </c>
    </row>
    <row r="618" spans="1:5" x14ac:dyDescent="0.25">
      <c r="A618" s="114" t="s">
        <v>2365</v>
      </c>
      <c r="B618" s="149" t="s">
        <v>1770</v>
      </c>
      <c r="C618" s="114" t="s">
        <v>2366</v>
      </c>
      <c r="D618" s="195">
        <v>5.1281778012650624E-3</v>
      </c>
      <c r="E618" s="70" t="s">
        <v>1830</v>
      </c>
    </row>
    <row r="619" spans="1:5" x14ac:dyDescent="0.25">
      <c r="A619" s="114" t="s">
        <v>2367</v>
      </c>
      <c r="B619" s="149" t="s">
        <v>1770</v>
      </c>
      <c r="C619" s="114" t="s">
        <v>2368</v>
      </c>
      <c r="D619" s="195">
        <v>5.1281778012650624E-3</v>
      </c>
      <c r="E619" s="70" t="s">
        <v>1830</v>
      </c>
    </row>
    <row r="620" spans="1:5" x14ac:dyDescent="0.25">
      <c r="A620" s="114" t="s">
        <v>2369</v>
      </c>
      <c r="B620" s="149" t="s">
        <v>1770</v>
      </c>
      <c r="C620" s="114" t="s">
        <v>2370</v>
      </c>
      <c r="D620" s="195">
        <v>4.2467432530484669E-4</v>
      </c>
      <c r="E620" s="70" t="s">
        <v>1830</v>
      </c>
    </row>
    <row r="621" spans="1:5" x14ac:dyDescent="0.25">
      <c r="A621" s="114" t="s">
        <v>2371</v>
      </c>
      <c r="B621" s="149" t="s">
        <v>1770</v>
      </c>
      <c r="C621" s="114" t="s">
        <v>2372</v>
      </c>
      <c r="D621" s="195">
        <v>4.2467432530484669E-4</v>
      </c>
      <c r="E621" s="70" t="s">
        <v>1830</v>
      </c>
    </row>
    <row r="622" spans="1:5" x14ac:dyDescent="0.25">
      <c r="A622" s="114" t="s">
        <v>2373</v>
      </c>
      <c r="B622" s="149" t="s">
        <v>1770</v>
      </c>
      <c r="C622" s="114" t="s">
        <v>2374</v>
      </c>
      <c r="D622" s="195">
        <v>4.2467432530484669E-4</v>
      </c>
      <c r="E622" s="70" t="s">
        <v>1830</v>
      </c>
    </row>
    <row r="623" spans="1:5" x14ac:dyDescent="0.25">
      <c r="A623" s="114" t="s">
        <v>2375</v>
      </c>
      <c r="B623" s="149" t="s">
        <v>1770</v>
      </c>
      <c r="C623" s="114" t="s">
        <v>2376</v>
      </c>
      <c r="D623" s="195">
        <v>4.2467432530484669E-4</v>
      </c>
      <c r="E623" s="70" t="s">
        <v>1830</v>
      </c>
    </row>
    <row r="624" spans="1:5" x14ac:dyDescent="0.25">
      <c r="A624" s="114" t="s">
        <v>2377</v>
      </c>
      <c r="B624" s="149" t="s">
        <v>1770</v>
      </c>
      <c r="C624" s="114" t="s">
        <v>2378</v>
      </c>
      <c r="D624" s="195">
        <v>3</v>
      </c>
      <c r="E624" s="70" t="s">
        <v>1840</v>
      </c>
    </row>
    <row r="625" spans="1:5" x14ac:dyDescent="0.25">
      <c r="A625" s="114" t="s">
        <v>2379</v>
      </c>
      <c r="B625" s="149" t="s">
        <v>1770</v>
      </c>
      <c r="C625" s="114" t="s">
        <v>2380</v>
      </c>
      <c r="D625" s="195">
        <v>8.0946117774743934E-2</v>
      </c>
      <c r="E625" s="70" t="s">
        <v>1840</v>
      </c>
    </row>
    <row r="626" spans="1:5" x14ac:dyDescent="0.25">
      <c r="A626" s="114" t="s">
        <v>2381</v>
      </c>
      <c r="B626" s="149" t="s">
        <v>1770</v>
      </c>
      <c r="C626" s="114" t="s">
        <v>2382</v>
      </c>
      <c r="D626" s="196">
        <v>1.6058595791057775</v>
      </c>
      <c r="E626" s="70" t="s">
        <v>1840</v>
      </c>
    </row>
    <row r="627" spans="1:5" x14ac:dyDescent="0.25">
      <c r="A627" s="114" t="s">
        <v>2383</v>
      </c>
      <c r="B627" s="149" t="s">
        <v>1770</v>
      </c>
      <c r="C627" s="114" t="s">
        <v>2384</v>
      </c>
      <c r="D627" s="195">
        <v>0.37126023510656875</v>
      </c>
      <c r="E627" s="70" t="s">
        <v>1840</v>
      </c>
    </row>
    <row r="628" spans="1:5" x14ac:dyDescent="0.25">
      <c r="A628" s="114" t="s">
        <v>2385</v>
      </c>
      <c r="B628" s="149" t="s">
        <v>1770</v>
      </c>
      <c r="C628" s="114" t="s">
        <v>2386</v>
      </c>
      <c r="D628" s="195">
        <v>7.509394449891714E-2</v>
      </c>
      <c r="E628" s="70" t="s">
        <v>1840</v>
      </c>
    </row>
    <row r="629" spans="1:5" x14ac:dyDescent="0.25">
      <c r="A629" s="114" t="s">
        <v>2387</v>
      </c>
      <c r="B629" s="149" t="s">
        <v>1770</v>
      </c>
      <c r="C629" s="114" t="s">
        <v>2388</v>
      </c>
      <c r="D629" s="195">
        <v>6.9787724012385366E-2</v>
      </c>
      <c r="E629" s="70" t="s">
        <v>1840</v>
      </c>
    </row>
    <row r="630" spans="1:5" x14ac:dyDescent="0.25">
      <c r="A630" s="114" t="s">
        <v>2389</v>
      </c>
      <c r="B630" s="149" t="s">
        <v>1770</v>
      </c>
      <c r="C630" s="114" t="s">
        <v>2390</v>
      </c>
      <c r="D630" s="195">
        <v>6.9787724012385366E-2</v>
      </c>
      <c r="E630" s="70" t="s">
        <v>1840</v>
      </c>
    </row>
    <row r="631" spans="1:5" x14ac:dyDescent="0.25">
      <c r="A631" s="114" t="s">
        <v>2391</v>
      </c>
      <c r="B631" s="149" t="s">
        <v>1770</v>
      </c>
      <c r="C631" s="114" t="s">
        <v>2392</v>
      </c>
      <c r="D631" s="195">
        <v>2.4043792724335048E-2</v>
      </c>
      <c r="E631" s="70" t="s">
        <v>1840</v>
      </c>
    </row>
    <row r="632" spans="1:5" x14ac:dyDescent="0.25">
      <c r="A632" s="114" t="s">
        <v>2393</v>
      </c>
      <c r="B632" s="149" t="s">
        <v>1770</v>
      </c>
      <c r="C632" s="114" t="s">
        <v>2394</v>
      </c>
      <c r="D632" s="195">
        <v>2.4043792724335048E-2</v>
      </c>
      <c r="E632" s="70" t="s">
        <v>1840</v>
      </c>
    </row>
    <row r="633" spans="1:5" x14ac:dyDescent="0.25">
      <c r="A633" s="114" t="s">
        <v>2395</v>
      </c>
      <c r="B633" s="149" t="s">
        <v>1770</v>
      </c>
      <c r="C633" s="114" t="s">
        <v>2396</v>
      </c>
      <c r="D633" s="195">
        <v>2.4043792724335048E-2</v>
      </c>
      <c r="E633" s="70" t="s">
        <v>1840</v>
      </c>
    </row>
    <row r="634" spans="1:5" x14ac:dyDescent="0.25">
      <c r="A634" s="114" t="s">
        <v>2397</v>
      </c>
      <c r="B634" s="149" t="s">
        <v>1770</v>
      </c>
      <c r="C634" s="114" t="s">
        <v>2398</v>
      </c>
      <c r="D634" s="195">
        <v>2.4043792724335048E-2</v>
      </c>
      <c r="E634" s="70" t="s">
        <v>1840</v>
      </c>
    </row>
    <row r="635" spans="1:5" x14ac:dyDescent="0.25">
      <c r="A635" s="114" t="s">
        <v>2399</v>
      </c>
      <c r="B635" s="149" t="s">
        <v>1770</v>
      </c>
      <c r="C635" s="114" t="s">
        <v>2400</v>
      </c>
      <c r="D635" s="195">
        <v>4</v>
      </c>
      <c r="E635" s="70" t="s">
        <v>1841</v>
      </c>
    </row>
    <row r="636" spans="1:5" x14ac:dyDescent="0.25">
      <c r="A636" s="114" t="s">
        <v>2401</v>
      </c>
      <c r="B636" s="149" t="s">
        <v>1770</v>
      </c>
      <c r="C636" s="114" t="s">
        <v>2402</v>
      </c>
      <c r="D636" s="195">
        <v>4.795757841859314E-2</v>
      </c>
      <c r="E636" s="70" t="s">
        <v>1841</v>
      </c>
    </row>
    <row r="637" spans="1:5" x14ac:dyDescent="0.25">
      <c r="A637" s="114" t="s">
        <v>2403</v>
      </c>
      <c r="B637" s="149" t="s">
        <v>1770</v>
      </c>
      <c r="C637" s="114" t="s">
        <v>2404</v>
      </c>
      <c r="D637" s="196">
        <v>0.1459717888595943</v>
      </c>
      <c r="E637" s="70" t="s">
        <v>1841</v>
      </c>
    </row>
    <row r="638" spans="1:5" x14ac:dyDescent="0.25">
      <c r="A638" s="114" t="s">
        <v>2405</v>
      </c>
      <c r="B638" s="149" t="s">
        <v>1770</v>
      </c>
      <c r="C638" s="114" t="s">
        <v>2406</v>
      </c>
      <c r="D638" s="195">
        <v>0.64014964953346043</v>
      </c>
      <c r="E638" s="70" t="s">
        <v>1841</v>
      </c>
    </row>
    <row r="639" spans="1:5" x14ac:dyDescent="0.25">
      <c r="A639" s="114" t="s">
        <v>2407</v>
      </c>
      <c r="B639" s="149" t="s">
        <v>1770</v>
      </c>
      <c r="C639" s="114" t="s">
        <v>2408</v>
      </c>
      <c r="D639" s="195">
        <v>8.2875554428695444E-2</v>
      </c>
      <c r="E639" s="70" t="s">
        <v>1841</v>
      </c>
    </row>
    <row r="640" spans="1:5" x14ac:dyDescent="0.25">
      <c r="A640" s="114" t="s">
        <v>2409</v>
      </c>
      <c r="B640" s="149" t="s">
        <v>1770</v>
      </c>
      <c r="C640" s="114" t="s">
        <v>2410</v>
      </c>
      <c r="D640" s="195">
        <v>5.1281778012650624E-3</v>
      </c>
      <c r="E640" s="70" t="s">
        <v>1841</v>
      </c>
    </row>
    <row r="641" spans="1:5" x14ac:dyDescent="0.25">
      <c r="A641" s="114" t="s">
        <v>2411</v>
      </c>
      <c r="B641" s="149" t="s">
        <v>1770</v>
      </c>
      <c r="C641" s="114" t="s">
        <v>2412</v>
      </c>
      <c r="D641" s="195">
        <v>5.1281778012650624E-3</v>
      </c>
      <c r="E641" s="70" t="s">
        <v>1841</v>
      </c>
    </row>
    <row r="642" spans="1:5" x14ac:dyDescent="0.25">
      <c r="A642" s="114" t="s">
        <v>2413</v>
      </c>
      <c r="B642" s="149" t="s">
        <v>1770</v>
      </c>
      <c r="C642" s="114" t="s">
        <v>2414</v>
      </c>
      <c r="D642" s="195">
        <v>4.2467432530484669E-4</v>
      </c>
      <c r="E642" s="70" t="s">
        <v>1841</v>
      </c>
    </row>
    <row r="643" spans="1:5" x14ac:dyDescent="0.25">
      <c r="A643" s="114" t="s">
        <v>2415</v>
      </c>
      <c r="B643" s="149" t="s">
        <v>1770</v>
      </c>
      <c r="C643" s="114" t="s">
        <v>2416</v>
      </c>
      <c r="D643" s="195">
        <v>4.2467432530484669E-4</v>
      </c>
      <c r="E643" s="70" t="s">
        <v>1841</v>
      </c>
    </row>
    <row r="644" spans="1:5" x14ac:dyDescent="0.25">
      <c r="A644" s="114" t="s">
        <v>2417</v>
      </c>
      <c r="B644" s="149" t="s">
        <v>1770</v>
      </c>
      <c r="C644" s="114" t="s">
        <v>2418</v>
      </c>
      <c r="D644" s="195">
        <v>4.2467432530484669E-4</v>
      </c>
      <c r="E644" s="70" t="s">
        <v>1841</v>
      </c>
    </row>
    <row r="645" spans="1:5" x14ac:dyDescent="0.25">
      <c r="A645" s="114" t="s">
        <v>2419</v>
      </c>
      <c r="B645" s="149" t="s">
        <v>1770</v>
      </c>
      <c r="C645" s="114" t="s">
        <v>2420</v>
      </c>
      <c r="D645" s="195">
        <v>4.2467432530484669E-4</v>
      </c>
      <c r="E645" s="70" t="s">
        <v>1841</v>
      </c>
    </row>
    <row r="646" spans="1:5" x14ac:dyDescent="0.25">
      <c r="A646" s="114" t="s">
        <v>2421</v>
      </c>
      <c r="B646" s="149" t="s">
        <v>1770</v>
      </c>
      <c r="C646" s="114" t="s">
        <v>2422</v>
      </c>
      <c r="D646" s="195">
        <v>3</v>
      </c>
      <c r="E646" s="70" t="s">
        <v>1850</v>
      </c>
    </row>
    <row r="647" spans="1:5" x14ac:dyDescent="0.25">
      <c r="A647" s="114" t="s">
        <v>2423</v>
      </c>
      <c r="B647" s="149" t="s">
        <v>1770</v>
      </c>
      <c r="C647" s="114" t="s">
        <v>2424</v>
      </c>
      <c r="D647" s="195">
        <v>0</v>
      </c>
      <c r="E647" s="70" t="s">
        <v>1850</v>
      </c>
    </row>
    <row r="648" spans="1:5" x14ac:dyDescent="0.25">
      <c r="A648" s="114" t="s">
        <v>2425</v>
      </c>
      <c r="B648" s="149" t="s">
        <v>1770</v>
      </c>
      <c r="C648" s="114" t="s">
        <v>2426</v>
      </c>
      <c r="D648" s="196">
        <v>1.6058595791057775</v>
      </c>
      <c r="E648" s="70" t="s">
        <v>1850</v>
      </c>
    </row>
    <row r="649" spans="1:5" x14ac:dyDescent="0.25">
      <c r="A649" s="114" t="s">
        <v>2427</v>
      </c>
      <c r="B649" s="149" t="s">
        <v>1770</v>
      </c>
      <c r="C649" s="114" t="s">
        <v>2428</v>
      </c>
      <c r="D649" s="195">
        <v>0.37126023510656875</v>
      </c>
      <c r="E649" s="70" t="s">
        <v>1850</v>
      </c>
    </row>
    <row r="650" spans="1:5" x14ac:dyDescent="0.25">
      <c r="A650" s="114" t="s">
        <v>2429</v>
      </c>
      <c r="B650" s="149" t="s">
        <v>1770</v>
      </c>
      <c r="C650" s="114" t="s">
        <v>2430</v>
      </c>
      <c r="D650" s="195">
        <v>7.509394449891714E-2</v>
      </c>
      <c r="E650" s="70" t="s">
        <v>1850</v>
      </c>
    </row>
    <row r="651" spans="1:5" x14ac:dyDescent="0.25">
      <c r="A651" s="114" t="s">
        <v>2431</v>
      </c>
      <c r="B651" s="149" t="s">
        <v>1770</v>
      </c>
      <c r="C651" s="114" t="s">
        <v>2432</v>
      </c>
      <c r="D651" s="195">
        <v>6.9787724012385366E-2</v>
      </c>
      <c r="E651" s="70" t="s">
        <v>1850</v>
      </c>
    </row>
    <row r="652" spans="1:5" x14ac:dyDescent="0.25">
      <c r="A652" s="114" t="s">
        <v>2433</v>
      </c>
      <c r="B652" s="149" t="s">
        <v>1770</v>
      </c>
      <c r="C652" s="114" t="s">
        <v>2434</v>
      </c>
      <c r="D652" s="195">
        <v>6.9787724012385366E-2</v>
      </c>
      <c r="E652" s="70" t="s">
        <v>1850</v>
      </c>
    </row>
    <row r="653" spans="1:5" x14ac:dyDescent="0.25">
      <c r="A653" s="114" t="s">
        <v>2435</v>
      </c>
      <c r="B653" s="149" t="s">
        <v>1770</v>
      </c>
      <c r="C653" s="114" t="s">
        <v>2436</v>
      </c>
      <c r="D653" s="195">
        <v>2.4043792724335048E-2</v>
      </c>
      <c r="E653" s="70" t="s">
        <v>1850</v>
      </c>
    </row>
    <row r="654" spans="1:5" x14ac:dyDescent="0.25">
      <c r="A654" s="114" t="s">
        <v>2437</v>
      </c>
      <c r="B654" s="149" t="s">
        <v>1770</v>
      </c>
      <c r="C654" s="114" t="s">
        <v>2438</v>
      </c>
      <c r="D654" s="195">
        <v>2.4043792724335048E-2</v>
      </c>
      <c r="E654" s="70" t="s">
        <v>1850</v>
      </c>
    </row>
    <row r="655" spans="1:5" x14ac:dyDescent="0.25">
      <c r="A655" s="114" t="s">
        <v>2439</v>
      </c>
      <c r="B655" s="149" t="s">
        <v>1770</v>
      </c>
      <c r="C655" s="114" t="s">
        <v>2440</v>
      </c>
      <c r="D655" s="195">
        <v>2.4043792724335048E-2</v>
      </c>
      <c r="E655" s="70" t="s">
        <v>1850</v>
      </c>
    </row>
    <row r="656" spans="1:5" x14ac:dyDescent="0.25">
      <c r="A656" s="114" t="s">
        <v>2441</v>
      </c>
      <c r="B656" s="149" t="s">
        <v>1770</v>
      </c>
      <c r="C656" s="114" t="s">
        <v>2442</v>
      </c>
      <c r="D656" s="195">
        <v>2.4043792724335048E-2</v>
      </c>
      <c r="E656" s="70" t="s">
        <v>1850</v>
      </c>
    </row>
    <row r="657" spans="1:5" x14ac:dyDescent="0.25">
      <c r="A657" s="114" t="s">
        <v>2443</v>
      </c>
      <c r="B657" s="149" t="s">
        <v>1770</v>
      </c>
      <c r="C657" s="114" t="s">
        <v>2444</v>
      </c>
      <c r="D657" s="195">
        <v>4</v>
      </c>
      <c r="E657" s="70" t="s">
        <v>2445</v>
      </c>
    </row>
    <row r="658" spans="1:5" x14ac:dyDescent="0.25">
      <c r="A658" s="114" t="s">
        <v>2446</v>
      </c>
      <c r="B658" s="149" t="s">
        <v>1770</v>
      </c>
      <c r="C658" s="114" t="s">
        <v>2447</v>
      </c>
      <c r="D658" s="195">
        <v>0</v>
      </c>
      <c r="E658" s="70" t="s">
        <v>2445</v>
      </c>
    </row>
    <row r="659" spans="1:5" x14ac:dyDescent="0.25">
      <c r="A659" s="114" t="s">
        <v>2448</v>
      </c>
      <c r="B659" s="149" t="s">
        <v>1770</v>
      </c>
      <c r="C659" s="114" t="s">
        <v>2449</v>
      </c>
      <c r="D659" s="196">
        <v>0.1459717888595943</v>
      </c>
      <c r="E659" s="70" t="s">
        <v>2445</v>
      </c>
    </row>
    <row r="660" spans="1:5" x14ac:dyDescent="0.25">
      <c r="A660" s="114" t="s">
        <v>2450</v>
      </c>
      <c r="B660" s="149" t="s">
        <v>1770</v>
      </c>
      <c r="C660" s="114" t="s">
        <v>2451</v>
      </c>
      <c r="D660" s="195">
        <v>0.64014964953346043</v>
      </c>
      <c r="E660" s="70" t="s">
        <v>2445</v>
      </c>
    </row>
    <row r="661" spans="1:5" x14ac:dyDescent="0.25">
      <c r="A661" s="114" t="s">
        <v>2452</v>
      </c>
      <c r="B661" s="149" t="s">
        <v>1770</v>
      </c>
      <c r="C661" s="114" t="s">
        <v>2453</v>
      </c>
      <c r="D661" s="195">
        <v>8.2875554428695444E-2</v>
      </c>
      <c r="E661" s="70" t="s">
        <v>2445</v>
      </c>
    </row>
    <row r="662" spans="1:5" x14ac:dyDescent="0.25">
      <c r="A662" s="114" t="s">
        <v>2454</v>
      </c>
      <c r="B662" s="149" t="s">
        <v>1770</v>
      </c>
      <c r="C662" s="114" t="s">
        <v>2455</v>
      </c>
      <c r="D662" s="195">
        <v>5.1281778012650624E-3</v>
      </c>
      <c r="E662" s="70" t="s">
        <v>2445</v>
      </c>
    </row>
    <row r="663" spans="1:5" x14ac:dyDescent="0.25">
      <c r="A663" s="114" t="s">
        <v>2456</v>
      </c>
      <c r="B663" s="149" t="s">
        <v>1770</v>
      </c>
      <c r="C663" s="114" t="s">
        <v>2457</v>
      </c>
      <c r="D663" s="195">
        <v>5.1281778012650624E-3</v>
      </c>
      <c r="E663" s="70" t="s">
        <v>2445</v>
      </c>
    </row>
    <row r="664" spans="1:5" x14ac:dyDescent="0.25">
      <c r="A664" s="114" t="s">
        <v>2458</v>
      </c>
      <c r="B664" s="149" t="s">
        <v>1770</v>
      </c>
      <c r="C664" s="114" t="s">
        <v>2459</v>
      </c>
      <c r="D664" s="195">
        <v>4.2467432530484669E-4</v>
      </c>
      <c r="E664" s="70" t="s">
        <v>2445</v>
      </c>
    </row>
    <row r="665" spans="1:5" x14ac:dyDescent="0.25">
      <c r="A665" s="114" t="s">
        <v>2460</v>
      </c>
      <c r="B665" s="149" t="s">
        <v>1770</v>
      </c>
      <c r="C665" s="114" t="s">
        <v>2461</v>
      </c>
      <c r="D665" s="195">
        <v>4.2467432530484669E-4</v>
      </c>
      <c r="E665" s="70" t="s">
        <v>2445</v>
      </c>
    </row>
    <row r="666" spans="1:5" x14ac:dyDescent="0.25">
      <c r="A666" s="114" t="s">
        <v>2462</v>
      </c>
      <c r="B666" s="149" t="s">
        <v>1770</v>
      </c>
      <c r="C666" s="114" t="s">
        <v>2463</v>
      </c>
      <c r="D666" s="195">
        <v>4.2467432530484669E-4</v>
      </c>
      <c r="E666" s="70" t="s">
        <v>2445</v>
      </c>
    </row>
    <row r="667" spans="1:5" x14ac:dyDescent="0.25">
      <c r="A667" s="114" t="s">
        <v>2464</v>
      </c>
      <c r="B667" s="149" t="s">
        <v>1770</v>
      </c>
      <c r="C667" s="114" t="s">
        <v>2465</v>
      </c>
      <c r="D667" s="195">
        <v>4.2467432530484669E-4</v>
      </c>
      <c r="E667" s="70" t="s">
        <v>2445</v>
      </c>
    </row>
    <row r="668" spans="1:5" x14ac:dyDescent="0.25">
      <c r="A668" s="114" t="s">
        <v>2466</v>
      </c>
      <c r="B668" s="149" t="s">
        <v>1770</v>
      </c>
      <c r="C668" s="114" t="s">
        <v>2467</v>
      </c>
      <c r="D668" s="195">
        <v>3</v>
      </c>
      <c r="E668" s="70" t="s">
        <v>1863</v>
      </c>
    </row>
    <row r="669" spans="1:5" x14ac:dyDescent="0.25">
      <c r="A669" s="114" t="s">
        <v>2468</v>
      </c>
      <c r="B669" s="149" t="s">
        <v>1770</v>
      </c>
      <c r="C669" s="114" t="s">
        <v>2469</v>
      </c>
      <c r="D669" s="195">
        <v>0.10337644054638624</v>
      </c>
      <c r="E669" s="70" t="s">
        <v>1863</v>
      </c>
    </row>
    <row r="670" spans="1:5" x14ac:dyDescent="0.25">
      <c r="A670" s="114" t="s">
        <v>2470</v>
      </c>
      <c r="B670" s="149" t="s">
        <v>1770</v>
      </c>
      <c r="C670" s="114" t="s">
        <v>2471</v>
      </c>
      <c r="D670" s="196">
        <v>8</v>
      </c>
      <c r="E670" s="70" t="s">
        <v>1863</v>
      </c>
    </row>
    <row r="671" spans="1:5" x14ac:dyDescent="0.25">
      <c r="A671" s="114" t="s">
        <v>2472</v>
      </c>
      <c r="B671" s="149" t="s">
        <v>1770</v>
      </c>
      <c r="C671" s="114" t="s">
        <v>2473</v>
      </c>
      <c r="D671" s="195">
        <v>4.4285997844911842E-2</v>
      </c>
      <c r="E671" s="70" t="s">
        <v>1863</v>
      </c>
    </row>
    <row r="672" spans="1:5" x14ac:dyDescent="0.25">
      <c r="A672" s="114" t="s">
        <v>2474</v>
      </c>
      <c r="B672" s="149" t="s">
        <v>1770</v>
      </c>
      <c r="C672" s="114" t="s">
        <v>2475</v>
      </c>
      <c r="D672" s="195">
        <v>3.1346601697680963E-2</v>
      </c>
      <c r="E672" s="70" t="s">
        <v>1863</v>
      </c>
    </row>
    <row r="673" spans="1:5" x14ac:dyDescent="0.25">
      <c r="A673" s="114" t="s">
        <v>2476</v>
      </c>
      <c r="B673" s="149" t="s">
        <v>1770</v>
      </c>
      <c r="C673" s="114" t="s">
        <v>2477</v>
      </c>
      <c r="D673" s="195">
        <v>3.0971245777534528E-2</v>
      </c>
      <c r="E673" s="70" t="s">
        <v>1863</v>
      </c>
    </row>
    <row r="674" spans="1:5" x14ac:dyDescent="0.25">
      <c r="A674" s="114" t="s">
        <v>2478</v>
      </c>
      <c r="B674" s="149" t="s">
        <v>1770</v>
      </c>
      <c r="C674" s="114" t="s">
        <v>2479</v>
      </c>
      <c r="D674" s="195">
        <v>3.0971245777534528E-2</v>
      </c>
      <c r="E674" s="70" t="s">
        <v>1863</v>
      </c>
    </row>
    <row r="675" spans="1:5" x14ac:dyDescent="0.25">
      <c r="A675" s="114" t="s">
        <v>2480</v>
      </c>
      <c r="B675" s="149" t="s">
        <v>1770</v>
      </c>
      <c r="C675" s="114" t="s">
        <v>2481</v>
      </c>
      <c r="D675" s="195">
        <v>2.6698361582277372E-2</v>
      </c>
      <c r="E675" s="70" t="s">
        <v>1863</v>
      </c>
    </row>
    <row r="676" spans="1:5" x14ac:dyDescent="0.25">
      <c r="A676" s="114" t="s">
        <v>2482</v>
      </c>
      <c r="B676" s="149" t="s">
        <v>1770</v>
      </c>
      <c r="C676" s="114" t="s">
        <v>2483</v>
      </c>
      <c r="D676" s="195">
        <v>2.6698361582277372E-2</v>
      </c>
      <c r="E676" s="70" t="s">
        <v>1863</v>
      </c>
    </row>
    <row r="677" spans="1:5" x14ac:dyDescent="0.25">
      <c r="A677" s="114" t="s">
        <v>2484</v>
      </c>
      <c r="B677" s="149" t="s">
        <v>1770</v>
      </c>
      <c r="C677" s="114" t="s">
        <v>2485</v>
      </c>
      <c r="D677" s="195">
        <v>2.6698361582277372E-2</v>
      </c>
      <c r="E677" s="70" t="s">
        <v>1863</v>
      </c>
    </row>
    <row r="678" spans="1:5" x14ac:dyDescent="0.25">
      <c r="A678" s="114" t="s">
        <v>2486</v>
      </c>
      <c r="B678" s="149" t="s">
        <v>1770</v>
      </c>
      <c r="C678" s="114" t="s">
        <v>2487</v>
      </c>
      <c r="D678" s="195">
        <v>2.6698361582277372E-2</v>
      </c>
      <c r="E678" s="70" t="s">
        <v>1863</v>
      </c>
    </row>
    <row r="679" spans="1:5" x14ac:dyDescent="0.25">
      <c r="A679" s="114" t="s">
        <v>2488</v>
      </c>
      <c r="B679" s="149" t="s">
        <v>1770</v>
      </c>
      <c r="C679" s="114" t="s">
        <v>2489</v>
      </c>
      <c r="D679" s="195">
        <v>4</v>
      </c>
      <c r="E679" s="70" t="s">
        <v>1864</v>
      </c>
    </row>
    <row r="680" spans="1:5" x14ac:dyDescent="0.25">
      <c r="A680" s="114" t="s">
        <v>2490</v>
      </c>
      <c r="B680" s="149" t="s">
        <v>1770</v>
      </c>
      <c r="C680" s="114" t="s">
        <v>2491</v>
      </c>
      <c r="D680" s="195">
        <v>0</v>
      </c>
      <c r="E680" s="70" t="s">
        <v>1864</v>
      </c>
    </row>
    <row r="681" spans="1:5" x14ac:dyDescent="0.25">
      <c r="A681" s="114" t="s">
        <v>2492</v>
      </c>
      <c r="B681" s="149" t="s">
        <v>1770</v>
      </c>
      <c r="C681" s="114" t="s">
        <v>2493</v>
      </c>
      <c r="D681" s="196">
        <v>4.4802185723949908</v>
      </c>
      <c r="E681" s="70" t="s">
        <v>1864</v>
      </c>
    </row>
    <row r="682" spans="1:5" x14ac:dyDescent="0.25">
      <c r="A682" s="114" t="s">
        <v>2494</v>
      </c>
      <c r="B682" s="149" t="s">
        <v>1770</v>
      </c>
      <c r="C682" s="114" t="s">
        <v>2495</v>
      </c>
      <c r="D682" s="195">
        <v>3.4145405372444787E-2</v>
      </c>
      <c r="E682" s="70" t="s">
        <v>1864</v>
      </c>
    </row>
    <row r="683" spans="1:5" x14ac:dyDescent="0.25">
      <c r="A683" s="114" t="s">
        <v>2496</v>
      </c>
      <c r="B683" s="149" t="s">
        <v>1770</v>
      </c>
      <c r="C683" s="114" t="s">
        <v>2497</v>
      </c>
      <c r="D683" s="195">
        <v>3.4893272069241338E-2</v>
      </c>
      <c r="E683" s="70" t="s">
        <v>1864</v>
      </c>
    </row>
    <row r="684" spans="1:5" x14ac:dyDescent="0.25">
      <c r="A684" s="114" t="s">
        <v>2498</v>
      </c>
      <c r="B684" s="149" t="s">
        <v>1770</v>
      </c>
      <c r="C684" s="114" t="s">
        <v>2499</v>
      </c>
      <c r="D684" s="195">
        <v>3.6071565641892012E-2</v>
      </c>
      <c r="E684" s="70" t="s">
        <v>1864</v>
      </c>
    </row>
    <row r="685" spans="1:5" x14ac:dyDescent="0.25">
      <c r="A685" s="114" t="s">
        <v>2500</v>
      </c>
      <c r="B685" s="149" t="s">
        <v>1770</v>
      </c>
      <c r="C685" s="114" t="s">
        <v>2501</v>
      </c>
      <c r="D685" s="195">
        <v>3.6071565641892012E-2</v>
      </c>
      <c r="E685" s="70" t="s">
        <v>1864</v>
      </c>
    </row>
    <row r="686" spans="1:5" x14ac:dyDescent="0.25">
      <c r="A686" s="114" t="s">
        <v>2502</v>
      </c>
      <c r="B686" s="149" t="s">
        <v>1770</v>
      </c>
      <c r="C686" s="114" t="s">
        <v>2503</v>
      </c>
      <c r="D686" s="195">
        <v>3.3444616615194787E-2</v>
      </c>
      <c r="E686" s="70" t="s">
        <v>1864</v>
      </c>
    </row>
    <row r="687" spans="1:5" x14ac:dyDescent="0.25">
      <c r="A687" s="114" t="s">
        <v>2504</v>
      </c>
      <c r="B687" s="149" t="s">
        <v>1770</v>
      </c>
      <c r="C687" s="114" t="s">
        <v>2505</v>
      </c>
      <c r="D687" s="195">
        <v>3.3444616615194787E-2</v>
      </c>
      <c r="E687" s="70" t="s">
        <v>1864</v>
      </c>
    </row>
    <row r="688" spans="1:5" x14ac:dyDescent="0.25">
      <c r="A688" s="114" t="s">
        <v>2506</v>
      </c>
      <c r="B688" s="149" t="s">
        <v>1770</v>
      </c>
      <c r="C688" s="114" t="s">
        <v>2507</v>
      </c>
      <c r="D688" s="195">
        <v>3.3444616615194787E-2</v>
      </c>
      <c r="E688" s="70" t="s">
        <v>1864</v>
      </c>
    </row>
    <row r="689" spans="1:5" x14ac:dyDescent="0.25">
      <c r="A689" s="114" t="s">
        <v>2508</v>
      </c>
      <c r="B689" s="149" t="s">
        <v>1770</v>
      </c>
      <c r="C689" s="114" t="s">
        <v>2509</v>
      </c>
      <c r="D689" s="195">
        <v>3.3444616615194787E-2</v>
      </c>
      <c r="E689" s="70" t="s">
        <v>1864</v>
      </c>
    </row>
    <row r="690" spans="1:5" x14ac:dyDescent="0.25">
      <c r="A690" s="114" t="s">
        <v>2510</v>
      </c>
      <c r="B690" s="149" t="s">
        <v>1770</v>
      </c>
      <c r="C690" s="114" t="s">
        <v>2511</v>
      </c>
      <c r="D690" s="195">
        <v>3</v>
      </c>
      <c r="E690" s="70" t="s">
        <v>1871</v>
      </c>
    </row>
    <row r="691" spans="1:5" x14ac:dyDescent="0.25">
      <c r="A691" s="114" t="s">
        <v>2512</v>
      </c>
      <c r="B691" s="149" t="s">
        <v>1770</v>
      </c>
      <c r="C691" s="114" t="s">
        <v>2513</v>
      </c>
      <c r="D691" s="195">
        <v>0.1553237905830924</v>
      </c>
      <c r="E691" s="70" t="s">
        <v>1871</v>
      </c>
    </row>
    <row r="692" spans="1:5" x14ac:dyDescent="0.25">
      <c r="A692" s="114" t="s">
        <v>2514</v>
      </c>
      <c r="B692" s="149" t="s">
        <v>1770</v>
      </c>
      <c r="C692" s="114" t="s">
        <v>2515</v>
      </c>
      <c r="D692" s="196">
        <v>1.6058595791057775</v>
      </c>
      <c r="E692" s="70" t="s">
        <v>1871</v>
      </c>
    </row>
    <row r="693" spans="1:5" x14ac:dyDescent="0.25">
      <c r="A693" s="114" t="s">
        <v>2516</v>
      </c>
      <c r="B693" s="149" t="s">
        <v>1770</v>
      </c>
      <c r="C693" s="114" t="s">
        <v>2517</v>
      </c>
      <c r="D693" s="195">
        <v>0.16580103406060259</v>
      </c>
      <c r="E693" s="70" t="s">
        <v>1871</v>
      </c>
    </row>
    <row r="694" spans="1:5" x14ac:dyDescent="0.25">
      <c r="A694" s="114" t="s">
        <v>2518</v>
      </c>
      <c r="B694" s="149" t="s">
        <v>1770</v>
      </c>
      <c r="C694" s="114" t="s">
        <v>2519</v>
      </c>
      <c r="D694" s="195">
        <v>9.2554445281725795E-2</v>
      </c>
      <c r="E694" s="70" t="s">
        <v>1871</v>
      </c>
    </row>
    <row r="695" spans="1:5" x14ac:dyDescent="0.25">
      <c r="A695" s="114" t="s">
        <v>2520</v>
      </c>
      <c r="B695" s="149" t="s">
        <v>1770</v>
      </c>
      <c r="C695" s="114" t="s">
        <v>2521</v>
      </c>
      <c r="D695" s="195">
        <v>7.7950423216197245E-2</v>
      </c>
      <c r="E695" s="70" t="s">
        <v>1871</v>
      </c>
    </row>
    <row r="696" spans="1:5" x14ac:dyDescent="0.25">
      <c r="A696" s="114" t="s">
        <v>2522</v>
      </c>
      <c r="B696" s="149" t="s">
        <v>1770</v>
      </c>
      <c r="C696" s="114" t="s">
        <v>2523</v>
      </c>
      <c r="D696" s="195">
        <v>7.7950423216197245E-2</v>
      </c>
      <c r="E696" s="70" t="s">
        <v>1871</v>
      </c>
    </row>
    <row r="697" spans="1:5" x14ac:dyDescent="0.25">
      <c r="A697" s="114" t="s">
        <v>2524</v>
      </c>
      <c r="B697" s="149" t="s">
        <v>1770</v>
      </c>
      <c r="C697" s="114" t="s">
        <v>2525</v>
      </c>
      <c r="D697" s="195">
        <v>4.4198049488058173E-2</v>
      </c>
      <c r="E697" s="70" t="s">
        <v>1871</v>
      </c>
    </row>
    <row r="698" spans="1:5" x14ac:dyDescent="0.25">
      <c r="A698" s="114" t="s">
        <v>2526</v>
      </c>
      <c r="B698" s="149" t="s">
        <v>1770</v>
      </c>
      <c r="C698" s="114" t="s">
        <v>2527</v>
      </c>
      <c r="D698" s="195">
        <v>4.4198049488058173E-2</v>
      </c>
      <c r="E698" s="70" t="s">
        <v>1871</v>
      </c>
    </row>
    <row r="699" spans="1:5" x14ac:dyDescent="0.25">
      <c r="A699" s="114" t="s">
        <v>2528</v>
      </c>
      <c r="B699" s="149" t="s">
        <v>1770</v>
      </c>
      <c r="C699" s="114" t="s">
        <v>2529</v>
      </c>
      <c r="D699" s="195">
        <v>4.4198049488058173E-2</v>
      </c>
      <c r="E699" s="70" t="s">
        <v>1871</v>
      </c>
    </row>
    <row r="700" spans="1:5" x14ac:dyDescent="0.25">
      <c r="A700" s="114" t="s">
        <v>2530</v>
      </c>
      <c r="B700" s="149" t="s">
        <v>1770</v>
      </c>
      <c r="C700" s="114" t="s">
        <v>2531</v>
      </c>
      <c r="D700" s="195">
        <v>4.4198049488058173E-2</v>
      </c>
      <c r="E700" s="70" t="s">
        <v>1871</v>
      </c>
    </row>
    <row r="701" spans="1:5" x14ac:dyDescent="0.25">
      <c r="A701" s="114" t="s">
        <v>2532</v>
      </c>
      <c r="B701" s="149" t="s">
        <v>1770</v>
      </c>
      <c r="C701" s="114" t="s">
        <v>2533</v>
      </c>
      <c r="D701" s="195">
        <v>4</v>
      </c>
      <c r="E701" s="70" t="s">
        <v>1872</v>
      </c>
    </row>
    <row r="702" spans="1:5" x14ac:dyDescent="0.25">
      <c r="A702" s="114" t="s">
        <v>2534</v>
      </c>
      <c r="B702" s="149" t="s">
        <v>1770</v>
      </c>
      <c r="C702" s="114" t="s">
        <v>2535</v>
      </c>
      <c r="D702" s="195">
        <v>0</v>
      </c>
      <c r="E702" s="70" t="s">
        <v>1872</v>
      </c>
    </row>
    <row r="703" spans="1:5" x14ac:dyDescent="0.25">
      <c r="A703" s="114" t="s">
        <v>2536</v>
      </c>
      <c r="B703" s="149" t="s">
        <v>1770</v>
      </c>
      <c r="C703" s="114" t="s">
        <v>2537</v>
      </c>
      <c r="D703" s="196">
        <v>1.59</v>
      </c>
      <c r="E703" s="70" t="s">
        <v>1872</v>
      </c>
    </row>
    <row r="704" spans="1:5" x14ac:dyDescent="0.25">
      <c r="A704" s="114" t="s">
        <v>2538</v>
      </c>
      <c r="B704" s="149" t="s">
        <v>1770</v>
      </c>
      <c r="C704" s="114" t="s">
        <v>2539</v>
      </c>
      <c r="D704" s="195">
        <v>5.6140024251450989E-2</v>
      </c>
      <c r="E704" s="70" t="s">
        <v>1872</v>
      </c>
    </row>
    <row r="705" spans="1:5" x14ac:dyDescent="0.25">
      <c r="A705" s="114" t="s">
        <v>2540</v>
      </c>
      <c r="B705" s="149" t="s">
        <v>1770</v>
      </c>
      <c r="C705" s="114" t="s">
        <v>2541</v>
      </c>
      <c r="D705" s="195">
        <v>0.50809529142709753</v>
      </c>
      <c r="E705" s="70" t="s">
        <v>1872</v>
      </c>
    </row>
    <row r="706" spans="1:5" x14ac:dyDescent="0.25">
      <c r="A706" s="114" t="s">
        <v>2542</v>
      </c>
      <c r="B706" s="149" t="s">
        <v>1770</v>
      </c>
      <c r="C706" s="114" t="s">
        <v>2543</v>
      </c>
      <c r="D706" s="195">
        <v>5.6389956738165294E-3</v>
      </c>
      <c r="E706" s="70" t="s">
        <v>1872</v>
      </c>
    </row>
    <row r="707" spans="1:5" x14ac:dyDescent="0.25">
      <c r="A707" s="114" t="s">
        <v>2544</v>
      </c>
      <c r="B707" s="149" t="s">
        <v>1770</v>
      </c>
      <c r="C707" s="114" t="s">
        <v>2545</v>
      </c>
      <c r="D707" s="195">
        <v>5.6389956738165294E-3</v>
      </c>
      <c r="E707" s="70" t="s">
        <v>1872</v>
      </c>
    </row>
    <row r="708" spans="1:5" x14ac:dyDescent="0.25">
      <c r="A708" s="114" t="s">
        <v>2546</v>
      </c>
      <c r="B708" s="149" t="s">
        <v>1770</v>
      </c>
      <c r="C708" s="114" t="s">
        <v>2547</v>
      </c>
      <c r="D708" s="195">
        <v>6.8421987852941762E-2</v>
      </c>
      <c r="E708" s="70" t="s">
        <v>1872</v>
      </c>
    </row>
    <row r="709" spans="1:5" x14ac:dyDescent="0.25">
      <c r="A709" s="114" t="s">
        <v>2548</v>
      </c>
      <c r="B709" s="149" t="s">
        <v>1770</v>
      </c>
      <c r="C709" s="114" t="s">
        <v>2549</v>
      </c>
      <c r="D709" s="195">
        <v>6.8421987852941762E-2</v>
      </c>
      <c r="E709" s="70" t="s">
        <v>1872</v>
      </c>
    </row>
    <row r="710" spans="1:5" x14ac:dyDescent="0.25">
      <c r="A710" s="114" t="s">
        <v>2550</v>
      </c>
      <c r="B710" s="149" t="s">
        <v>1770</v>
      </c>
      <c r="C710" s="114" t="s">
        <v>2551</v>
      </c>
      <c r="D710" s="195">
        <v>6.8421987852941762E-2</v>
      </c>
      <c r="E710" s="70" t="s">
        <v>1872</v>
      </c>
    </row>
    <row r="711" spans="1:5" x14ac:dyDescent="0.25">
      <c r="A711" s="114" t="s">
        <v>2552</v>
      </c>
      <c r="B711" s="149" t="s">
        <v>1770</v>
      </c>
      <c r="C711" s="114" t="s">
        <v>2553</v>
      </c>
      <c r="D711" s="195">
        <v>6.8421987852941762E-2</v>
      </c>
      <c r="E711" s="70" t="s">
        <v>1872</v>
      </c>
    </row>
    <row r="712" spans="1:5" x14ac:dyDescent="0.25">
      <c r="A712" s="114" t="s">
        <v>2554</v>
      </c>
      <c r="B712" s="149" t="s">
        <v>1770</v>
      </c>
      <c r="C712" s="114" t="s">
        <v>2555</v>
      </c>
      <c r="D712" s="195">
        <v>3</v>
      </c>
      <c r="E712" s="70" t="s">
        <v>1879</v>
      </c>
    </row>
    <row r="713" spans="1:5" x14ac:dyDescent="0.25">
      <c r="A713" s="114" t="s">
        <v>2556</v>
      </c>
      <c r="B713" s="149" t="s">
        <v>1770</v>
      </c>
      <c r="C713" s="114" t="s">
        <v>2557</v>
      </c>
      <c r="D713" s="195">
        <v>0</v>
      </c>
      <c r="E713" s="70" t="s">
        <v>1879</v>
      </c>
    </row>
    <row r="714" spans="1:5" x14ac:dyDescent="0.25">
      <c r="A714" s="114" t="s">
        <v>2558</v>
      </c>
      <c r="B714" s="149" t="s">
        <v>1770</v>
      </c>
      <c r="C714" s="114" t="s">
        <v>2559</v>
      </c>
      <c r="D714" s="196">
        <v>1.6058595791057775</v>
      </c>
      <c r="E714" s="70" t="s">
        <v>1879</v>
      </c>
    </row>
    <row r="715" spans="1:5" x14ac:dyDescent="0.25">
      <c r="A715" s="114" t="s">
        <v>2560</v>
      </c>
      <c r="B715" s="149" t="s">
        <v>1770</v>
      </c>
      <c r="C715" s="114" t="s">
        <v>2561</v>
      </c>
      <c r="D715" s="195">
        <v>0.16580103406060259</v>
      </c>
      <c r="E715" s="70" t="s">
        <v>1879</v>
      </c>
    </row>
    <row r="716" spans="1:5" x14ac:dyDescent="0.25">
      <c r="A716" s="114" t="s">
        <v>2562</v>
      </c>
      <c r="B716" s="149" t="s">
        <v>1770</v>
      </c>
      <c r="C716" s="114" t="s">
        <v>2563</v>
      </c>
      <c r="D716" s="195">
        <v>9.2554445281725795E-2</v>
      </c>
      <c r="E716" s="70" t="s">
        <v>1879</v>
      </c>
    </row>
    <row r="717" spans="1:5" x14ac:dyDescent="0.25">
      <c r="A717" s="114" t="s">
        <v>2564</v>
      </c>
      <c r="B717" s="149" t="s">
        <v>1770</v>
      </c>
      <c r="C717" s="114" t="s">
        <v>2565</v>
      </c>
      <c r="D717" s="195">
        <v>7.7950423216197245E-2</v>
      </c>
      <c r="E717" s="70" t="s">
        <v>1879</v>
      </c>
    </row>
    <row r="718" spans="1:5" x14ac:dyDescent="0.25">
      <c r="A718" s="114" t="s">
        <v>2566</v>
      </c>
      <c r="B718" s="149" t="s">
        <v>1770</v>
      </c>
      <c r="C718" s="114" t="s">
        <v>2567</v>
      </c>
      <c r="D718" s="195">
        <v>7.7950423216197245E-2</v>
      </c>
      <c r="E718" s="70" t="s">
        <v>1879</v>
      </c>
    </row>
    <row r="719" spans="1:5" x14ac:dyDescent="0.25">
      <c r="A719" s="114" t="s">
        <v>2568</v>
      </c>
      <c r="B719" s="149" t="s">
        <v>1770</v>
      </c>
      <c r="C719" s="114" t="s">
        <v>2569</v>
      </c>
      <c r="D719" s="195">
        <v>4.4198049488058173E-2</v>
      </c>
      <c r="E719" s="70" t="s">
        <v>1879</v>
      </c>
    </row>
    <row r="720" spans="1:5" x14ac:dyDescent="0.25">
      <c r="A720" s="114" t="s">
        <v>2570</v>
      </c>
      <c r="B720" s="149" t="s">
        <v>1770</v>
      </c>
      <c r="C720" s="114" t="s">
        <v>2571</v>
      </c>
      <c r="D720" s="195">
        <v>4.4198049488058173E-2</v>
      </c>
      <c r="E720" s="70" t="s">
        <v>1879</v>
      </c>
    </row>
    <row r="721" spans="1:5" x14ac:dyDescent="0.25">
      <c r="A721" s="114" t="s">
        <v>2572</v>
      </c>
      <c r="B721" s="149" t="s">
        <v>1770</v>
      </c>
      <c r="C721" s="114" t="s">
        <v>2573</v>
      </c>
      <c r="D721" s="195">
        <v>4.4198049488058173E-2</v>
      </c>
      <c r="E721" s="70" t="s">
        <v>1879</v>
      </c>
    </row>
    <row r="722" spans="1:5" x14ac:dyDescent="0.25">
      <c r="A722" s="114" t="s">
        <v>2574</v>
      </c>
      <c r="B722" s="149" t="s">
        <v>1770</v>
      </c>
      <c r="C722" s="114" t="s">
        <v>2575</v>
      </c>
      <c r="D722" s="195">
        <v>4.4198049488058173E-2</v>
      </c>
      <c r="E722" s="70" t="s">
        <v>1879</v>
      </c>
    </row>
    <row r="723" spans="1:5" x14ac:dyDescent="0.25">
      <c r="A723" s="114" t="s">
        <v>2576</v>
      </c>
      <c r="B723" s="149" t="s">
        <v>1770</v>
      </c>
      <c r="C723" s="114" t="s">
        <v>2577</v>
      </c>
      <c r="D723" s="195">
        <v>4</v>
      </c>
      <c r="E723" s="70" t="s">
        <v>1880</v>
      </c>
    </row>
    <row r="724" spans="1:5" x14ac:dyDescent="0.25">
      <c r="A724" s="114" t="s">
        <v>2578</v>
      </c>
      <c r="B724" s="149" t="s">
        <v>1770</v>
      </c>
      <c r="C724" s="114" t="s">
        <v>2579</v>
      </c>
      <c r="D724" s="195">
        <v>0</v>
      </c>
      <c r="E724" s="70" t="s">
        <v>1880</v>
      </c>
    </row>
    <row r="725" spans="1:5" x14ac:dyDescent="0.25">
      <c r="A725" s="114" t="s">
        <v>2580</v>
      </c>
      <c r="B725" s="149" t="s">
        <v>1770</v>
      </c>
      <c r="C725" s="114" t="s">
        <v>2581</v>
      </c>
      <c r="D725" s="196">
        <v>1.59</v>
      </c>
      <c r="E725" s="70" t="s">
        <v>1880</v>
      </c>
    </row>
    <row r="726" spans="1:5" x14ac:dyDescent="0.25">
      <c r="A726" s="114" t="s">
        <v>2582</v>
      </c>
      <c r="B726" s="149" t="s">
        <v>1770</v>
      </c>
      <c r="C726" s="114" t="s">
        <v>2583</v>
      </c>
      <c r="D726" s="195">
        <v>5.6140024251450989E-2</v>
      </c>
      <c r="E726" s="70" t="s">
        <v>1880</v>
      </c>
    </row>
    <row r="727" spans="1:5" x14ac:dyDescent="0.25">
      <c r="A727" s="114" t="s">
        <v>2584</v>
      </c>
      <c r="B727" s="149" t="s">
        <v>1770</v>
      </c>
      <c r="C727" s="114" t="s">
        <v>2585</v>
      </c>
      <c r="D727" s="195">
        <v>0.50809529142709753</v>
      </c>
      <c r="E727" s="70" t="s">
        <v>1880</v>
      </c>
    </row>
    <row r="728" spans="1:5" x14ac:dyDescent="0.25">
      <c r="A728" s="114" t="s">
        <v>2586</v>
      </c>
      <c r="B728" s="149" t="s">
        <v>1770</v>
      </c>
      <c r="C728" s="114" t="s">
        <v>2587</v>
      </c>
      <c r="D728" s="195">
        <v>5.6389956738165294E-3</v>
      </c>
      <c r="E728" s="70" t="s">
        <v>1880</v>
      </c>
    </row>
    <row r="729" spans="1:5" x14ac:dyDescent="0.25">
      <c r="A729" s="114" t="s">
        <v>2588</v>
      </c>
      <c r="B729" s="149" t="s">
        <v>1770</v>
      </c>
      <c r="C729" s="114" t="s">
        <v>2589</v>
      </c>
      <c r="D729" s="195">
        <v>5.6389956738165294E-3</v>
      </c>
      <c r="E729" s="70" t="s">
        <v>1880</v>
      </c>
    </row>
    <row r="730" spans="1:5" x14ac:dyDescent="0.25">
      <c r="A730" s="114" t="s">
        <v>2590</v>
      </c>
      <c r="B730" s="149" t="s">
        <v>1770</v>
      </c>
      <c r="C730" s="114" t="s">
        <v>2591</v>
      </c>
      <c r="D730" s="195">
        <v>6.8421987852941762E-2</v>
      </c>
      <c r="E730" s="70" t="s">
        <v>1880</v>
      </c>
    </row>
    <row r="731" spans="1:5" x14ac:dyDescent="0.25">
      <c r="A731" s="114" t="s">
        <v>2592</v>
      </c>
      <c r="B731" s="149" t="s">
        <v>1770</v>
      </c>
      <c r="C731" s="114" t="s">
        <v>2593</v>
      </c>
      <c r="D731" s="195">
        <v>6.8421987852941762E-2</v>
      </c>
      <c r="E731" s="70" t="s">
        <v>1880</v>
      </c>
    </row>
    <row r="732" spans="1:5" x14ac:dyDescent="0.25">
      <c r="A732" s="114" t="s">
        <v>2594</v>
      </c>
      <c r="B732" s="149" t="s">
        <v>1770</v>
      </c>
      <c r="C732" s="114" t="s">
        <v>2595</v>
      </c>
      <c r="D732" s="195">
        <v>6.8421987852941762E-2</v>
      </c>
      <c r="E732" s="70" t="s">
        <v>1880</v>
      </c>
    </row>
    <row r="733" spans="1:5" x14ac:dyDescent="0.25">
      <c r="A733" s="114" t="s">
        <v>2596</v>
      </c>
      <c r="B733" s="149" t="s">
        <v>1770</v>
      </c>
      <c r="C733" s="114" t="s">
        <v>2597</v>
      </c>
      <c r="D733" s="195">
        <v>6.8421987852941762E-2</v>
      </c>
      <c r="E733" s="70" t="s">
        <v>1880</v>
      </c>
    </row>
    <row r="734" spans="1:5" x14ac:dyDescent="0.25">
      <c r="A734" s="114" t="s">
        <v>2598</v>
      </c>
      <c r="B734" s="149" t="s">
        <v>1770</v>
      </c>
      <c r="C734" s="114" t="s">
        <v>2599</v>
      </c>
      <c r="D734" s="195">
        <v>3</v>
      </c>
      <c r="E734" s="70" t="s">
        <v>1888</v>
      </c>
    </row>
    <row r="735" spans="1:5" x14ac:dyDescent="0.25">
      <c r="A735" s="114" t="s">
        <v>2600</v>
      </c>
      <c r="B735" s="149" t="s">
        <v>1770</v>
      </c>
      <c r="C735" s="114" t="s">
        <v>2601</v>
      </c>
      <c r="D735" s="195">
        <v>0.15288119942510389</v>
      </c>
      <c r="E735" s="70" t="s">
        <v>1888</v>
      </c>
    </row>
    <row r="736" spans="1:5" x14ac:dyDescent="0.25">
      <c r="A736" s="114" t="s">
        <v>2602</v>
      </c>
      <c r="B736" s="149" t="s">
        <v>1770</v>
      </c>
      <c r="C736" s="114" t="s">
        <v>2603</v>
      </c>
      <c r="D736" s="196">
        <v>1.6058595791057775</v>
      </c>
      <c r="E736" s="70" t="s">
        <v>1888</v>
      </c>
    </row>
    <row r="737" spans="1:5" x14ac:dyDescent="0.25">
      <c r="A737" s="114" t="s">
        <v>2604</v>
      </c>
      <c r="B737" s="149" t="s">
        <v>1770</v>
      </c>
      <c r="C737" s="114" t="s">
        <v>2605</v>
      </c>
      <c r="D737" s="195">
        <v>0.16580103406060259</v>
      </c>
      <c r="E737" s="70" t="s">
        <v>1888</v>
      </c>
    </row>
    <row r="738" spans="1:5" x14ac:dyDescent="0.25">
      <c r="A738" s="114" t="s">
        <v>2606</v>
      </c>
      <c r="B738" s="149" t="s">
        <v>1770</v>
      </c>
      <c r="C738" s="114" t="s">
        <v>2607</v>
      </c>
      <c r="D738" s="195">
        <v>9.2554445281725795E-2</v>
      </c>
      <c r="E738" s="70" t="s">
        <v>1888</v>
      </c>
    </row>
    <row r="739" spans="1:5" x14ac:dyDescent="0.25">
      <c r="A739" s="114" t="s">
        <v>2608</v>
      </c>
      <c r="B739" s="149" t="s">
        <v>1770</v>
      </c>
      <c r="C739" s="114" t="s">
        <v>2609</v>
      </c>
      <c r="D739" s="195">
        <v>7.7950423216197245E-2</v>
      </c>
      <c r="E739" s="70" t="s">
        <v>1888</v>
      </c>
    </row>
    <row r="740" spans="1:5" x14ac:dyDescent="0.25">
      <c r="A740" s="114" t="s">
        <v>2610</v>
      </c>
      <c r="B740" s="149" t="s">
        <v>1770</v>
      </c>
      <c r="C740" s="114" t="s">
        <v>2611</v>
      </c>
      <c r="D740" s="195">
        <v>7.7950423216197245E-2</v>
      </c>
      <c r="E740" s="70" t="s">
        <v>1888</v>
      </c>
    </row>
    <row r="741" spans="1:5" x14ac:dyDescent="0.25">
      <c r="A741" s="114" t="s">
        <v>2612</v>
      </c>
      <c r="B741" s="149" t="s">
        <v>1770</v>
      </c>
      <c r="C741" s="114" t="s">
        <v>2613</v>
      </c>
      <c r="D741" s="195">
        <v>4.4198049488058173E-2</v>
      </c>
      <c r="E741" s="70" t="s">
        <v>1888</v>
      </c>
    </row>
    <row r="742" spans="1:5" x14ac:dyDescent="0.25">
      <c r="A742" s="114" t="s">
        <v>2614</v>
      </c>
      <c r="B742" s="149" t="s">
        <v>1770</v>
      </c>
      <c r="C742" s="114" t="s">
        <v>2615</v>
      </c>
      <c r="D742" s="195">
        <v>4.4198049488058173E-2</v>
      </c>
      <c r="E742" s="70" t="s">
        <v>1888</v>
      </c>
    </row>
    <row r="743" spans="1:5" x14ac:dyDescent="0.25">
      <c r="A743" s="114" t="s">
        <v>2616</v>
      </c>
      <c r="B743" s="149" t="s">
        <v>1770</v>
      </c>
      <c r="C743" s="114" t="s">
        <v>2617</v>
      </c>
      <c r="D743" s="195">
        <v>4.4198049488058173E-2</v>
      </c>
      <c r="E743" s="70" t="s">
        <v>1888</v>
      </c>
    </row>
    <row r="744" spans="1:5" x14ac:dyDescent="0.25">
      <c r="A744" s="114" t="s">
        <v>2618</v>
      </c>
      <c r="B744" s="149" t="s">
        <v>1770</v>
      </c>
      <c r="C744" s="114" t="s">
        <v>2619</v>
      </c>
      <c r="D744" s="195">
        <v>4.4198049488058173E-2</v>
      </c>
      <c r="E744" s="70" t="s">
        <v>1888</v>
      </c>
    </row>
    <row r="745" spans="1:5" x14ac:dyDescent="0.25">
      <c r="A745" s="114" t="s">
        <v>2620</v>
      </c>
      <c r="B745" s="149" t="s">
        <v>1770</v>
      </c>
      <c r="C745" s="114" t="s">
        <v>2621</v>
      </c>
      <c r="D745" s="195">
        <v>4</v>
      </c>
      <c r="E745" s="70" t="s">
        <v>1889</v>
      </c>
    </row>
    <row r="746" spans="1:5" x14ac:dyDescent="0.25">
      <c r="A746" s="114" t="s">
        <v>2622</v>
      </c>
      <c r="B746" s="149" t="s">
        <v>1770</v>
      </c>
      <c r="C746" s="114" t="s">
        <v>2623</v>
      </c>
      <c r="D746" s="195">
        <v>0</v>
      </c>
      <c r="E746" s="70" t="s">
        <v>1889</v>
      </c>
    </row>
    <row r="747" spans="1:5" x14ac:dyDescent="0.25">
      <c r="A747" s="114" t="s">
        <v>2624</v>
      </c>
      <c r="B747" s="149" t="s">
        <v>1770</v>
      </c>
      <c r="C747" s="114" t="s">
        <v>2625</v>
      </c>
      <c r="D747" s="196">
        <v>1.59</v>
      </c>
      <c r="E747" s="70" t="s">
        <v>1889</v>
      </c>
    </row>
    <row r="748" spans="1:5" x14ac:dyDescent="0.25">
      <c r="A748" s="114" t="s">
        <v>2626</v>
      </c>
      <c r="B748" s="149" t="s">
        <v>1770</v>
      </c>
      <c r="C748" s="114" t="s">
        <v>2627</v>
      </c>
      <c r="D748" s="195">
        <v>5.6140024251450989E-2</v>
      </c>
      <c r="E748" s="70" t="s">
        <v>1889</v>
      </c>
    </row>
    <row r="749" spans="1:5" x14ac:dyDescent="0.25">
      <c r="A749" s="114" t="s">
        <v>2628</v>
      </c>
      <c r="B749" s="149" t="s">
        <v>1770</v>
      </c>
      <c r="C749" s="114" t="s">
        <v>2629</v>
      </c>
      <c r="D749" s="195">
        <v>0.50809529142709753</v>
      </c>
      <c r="E749" s="70" t="s">
        <v>1889</v>
      </c>
    </row>
    <row r="750" spans="1:5" x14ac:dyDescent="0.25">
      <c r="A750" s="114" t="s">
        <v>2630</v>
      </c>
      <c r="B750" s="149" t="s">
        <v>1770</v>
      </c>
      <c r="C750" s="114" t="s">
        <v>2631</v>
      </c>
      <c r="D750" s="195">
        <v>5.6389956738165294E-3</v>
      </c>
      <c r="E750" s="70" t="s">
        <v>1889</v>
      </c>
    </row>
    <row r="751" spans="1:5" x14ac:dyDescent="0.25">
      <c r="A751" s="114" t="s">
        <v>2632</v>
      </c>
      <c r="B751" s="149" t="s">
        <v>1770</v>
      </c>
      <c r="C751" s="114" t="s">
        <v>2633</v>
      </c>
      <c r="D751" s="195">
        <v>5.6389956738165294E-3</v>
      </c>
      <c r="E751" s="70" t="s">
        <v>1889</v>
      </c>
    </row>
    <row r="752" spans="1:5" x14ac:dyDescent="0.25">
      <c r="A752" s="114" t="s">
        <v>2634</v>
      </c>
      <c r="B752" s="149" t="s">
        <v>1770</v>
      </c>
      <c r="C752" s="114" t="s">
        <v>2635</v>
      </c>
      <c r="D752" s="195">
        <v>6.8421987852941762E-2</v>
      </c>
      <c r="E752" s="70" t="s">
        <v>1889</v>
      </c>
    </row>
    <row r="753" spans="1:5" x14ac:dyDescent="0.25">
      <c r="A753" s="114" t="s">
        <v>2636</v>
      </c>
      <c r="B753" s="149" t="s">
        <v>1770</v>
      </c>
      <c r="C753" s="114" t="s">
        <v>2637</v>
      </c>
      <c r="D753" s="195">
        <v>6.8421987852941762E-2</v>
      </c>
      <c r="E753" s="70" t="s">
        <v>1889</v>
      </c>
    </row>
    <row r="754" spans="1:5" x14ac:dyDescent="0.25">
      <c r="A754" s="114" t="s">
        <v>2638</v>
      </c>
      <c r="B754" s="149" t="s">
        <v>1770</v>
      </c>
      <c r="C754" s="114" t="s">
        <v>2639</v>
      </c>
      <c r="D754" s="195">
        <v>6.8421987852941762E-2</v>
      </c>
      <c r="E754" s="70" t="s">
        <v>1889</v>
      </c>
    </row>
    <row r="755" spans="1:5" x14ac:dyDescent="0.25">
      <c r="A755" s="114" t="s">
        <v>2640</v>
      </c>
      <c r="B755" s="164" t="s">
        <v>1770</v>
      </c>
      <c r="C755" s="114" t="s">
        <v>2641</v>
      </c>
      <c r="D755" s="195">
        <v>6.8421987852941762E-2</v>
      </c>
      <c r="E755" s="70" t="s">
        <v>1889</v>
      </c>
    </row>
    <row r="756" spans="1:5" x14ac:dyDescent="0.25">
      <c r="A756" s="114" t="s">
        <v>2642</v>
      </c>
      <c r="B756" s="164" t="s">
        <v>1770</v>
      </c>
      <c r="C756" s="114" t="s">
        <v>2643</v>
      </c>
      <c r="D756" s="195">
        <v>0</v>
      </c>
      <c r="E756" s="70" t="s">
        <v>1914</v>
      </c>
    </row>
    <row r="757" spans="1:5" x14ac:dyDescent="0.25">
      <c r="A757" s="114" t="s">
        <v>2644</v>
      </c>
      <c r="B757" s="149" t="s">
        <v>1770</v>
      </c>
      <c r="C757" s="114" t="s">
        <v>2645</v>
      </c>
      <c r="D757" s="195">
        <v>4.9999999999999996E-2</v>
      </c>
      <c r="E757" s="70" t="s">
        <v>1914</v>
      </c>
    </row>
    <row r="758" spans="1:5" x14ac:dyDescent="0.25">
      <c r="A758" s="114" t="s">
        <v>2646</v>
      </c>
      <c r="B758" s="149" t="s">
        <v>1770</v>
      </c>
      <c r="C758" s="114" t="s">
        <v>2647</v>
      </c>
      <c r="D758" s="197">
        <v>0.89903713758019665</v>
      </c>
      <c r="E758" s="70" t="s">
        <v>1914</v>
      </c>
    </row>
    <row r="759" spans="1:5" x14ac:dyDescent="0.25">
      <c r="A759" s="114" t="s">
        <v>2648</v>
      </c>
      <c r="B759" s="149" t="s">
        <v>1770</v>
      </c>
      <c r="C759" s="114" t="s">
        <v>2649</v>
      </c>
      <c r="D759" s="195">
        <v>0.42689479073997216</v>
      </c>
      <c r="E759" s="70" t="s">
        <v>1914</v>
      </c>
    </row>
    <row r="760" spans="1:5" x14ac:dyDescent="0.25">
      <c r="A760" s="114" t="s">
        <v>2650</v>
      </c>
      <c r="B760" s="149" t="s">
        <v>1770</v>
      </c>
      <c r="C760" s="114" t="s">
        <v>2651</v>
      </c>
      <c r="D760" s="195">
        <v>7.7150255708565277E-2</v>
      </c>
      <c r="E760" s="70" t="s">
        <v>1914</v>
      </c>
    </row>
    <row r="761" spans="1:5" x14ac:dyDescent="0.25">
      <c r="A761" s="114" t="s">
        <v>2652</v>
      </c>
      <c r="B761" s="149" t="s">
        <v>1770</v>
      </c>
      <c r="C761" s="114" t="s">
        <v>2653</v>
      </c>
      <c r="D761" s="195">
        <v>0.18183614127228487</v>
      </c>
      <c r="E761" s="70" t="s">
        <v>1914</v>
      </c>
    </row>
    <row r="762" spans="1:5" x14ac:dyDescent="0.25">
      <c r="A762" s="114" t="s">
        <v>2654</v>
      </c>
      <c r="B762" s="149" t="s">
        <v>1770</v>
      </c>
      <c r="C762" s="114" t="s">
        <v>2655</v>
      </c>
      <c r="D762" s="195">
        <v>0.18183614127228487</v>
      </c>
      <c r="E762" s="70" t="s">
        <v>1914</v>
      </c>
    </row>
    <row r="763" spans="1:5" x14ac:dyDescent="0.25">
      <c r="A763" s="114" t="s">
        <v>2656</v>
      </c>
      <c r="B763" s="149" t="s">
        <v>1770</v>
      </c>
      <c r="C763" s="114" t="s">
        <v>2657</v>
      </c>
      <c r="D763" s="195">
        <v>5.4297627535456541E-3</v>
      </c>
      <c r="E763" s="70" t="s">
        <v>1914</v>
      </c>
    </row>
    <row r="764" spans="1:5" x14ac:dyDescent="0.25">
      <c r="A764" s="114" t="s">
        <v>2658</v>
      </c>
      <c r="B764" s="149" t="s">
        <v>1770</v>
      </c>
      <c r="C764" s="114" t="s">
        <v>2659</v>
      </c>
      <c r="D764" s="195">
        <v>5.4297627535456541E-3</v>
      </c>
      <c r="E764" s="70" t="s">
        <v>1914</v>
      </c>
    </row>
    <row r="765" spans="1:5" x14ac:dyDescent="0.25">
      <c r="A765" s="114" t="s">
        <v>2660</v>
      </c>
      <c r="B765" s="149" t="s">
        <v>1770</v>
      </c>
      <c r="C765" s="114" t="s">
        <v>2661</v>
      </c>
      <c r="D765" s="195">
        <v>5.4297627535456541E-3</v>
      </c>
      <c r="E765" s="70" t="s">
        <v>1914</v>
      </c>
    </row>
    <row r="766" spans="1:5" x14ac:dyDescent="0.25">
      <c r="A766" s="114" t="s">
        <v>2662</v>
      </c>
      <c r="B766" s="149" t="s">
        <v>1770</v>
      </c>
      <c r="C766" s="114" t="s">
        <v>2663</v>
      </c>
      <c r="D766" s="195">
        <v>5.4297627535456541E-3</v>
      </c>
      <c r="E766" s="70" t="s">
        <v>1914</v>
      </c>
    </row>
    <row r="767" spans="1:5" x14ac:dyDescent="0.25">
      <c r="A767" s="114" t="s">
        <v>2664</v>
      </c>
      <c r="B767" s="149" t="s">
        <v>1770</v>
      </c>
      <c r="C767" s="114" t="s">
        <v>2665</v>
      </c>
      <c r="D767" s="195">
        <v>0</v>
      </c>
      <c r="E767" s="70" t="s">
        <v>1915</v>
      </c>
    </row>
    <row r="768" spans="1:5" x14ac:dyDescent="0.25">
      <c r="A768" s="114" t="s">
        <v>2666</v>
      </c>
      <c r="B768" s="149" t="s">
        <v>1770</v>
      </c>
      <c r="C768" s="114" t="s">
        <v>2667</v>
      </c>
      <c r="D768" s="195">
        <v>2.9999999999999995E-2</v>
      </c>
      <c r="E768" s="70" t="s">
        <v>1915</v>
      </c>
    </row>
    <row r="769" spans="1:5" x14ac:dyDescent="0.25">
      <c r="A769" s="114" t="s">
        <v>2668</v>
      </c>
      <c r="B769" s="149" t="s">
        <v>1770</v>
      </c>
      <c r="C769" s="114" t="s">
        <v>2669</v>
      </c>
      <c r="D769" s="196">
        <v>1.2279092498394961</v>
      </c>
      <c r="E769" s="70" t="s">
        <v>1915</v>
      </c>
    </row>
    <row r="770" spans="1:5" x14ac:dyDescent="0.25">
      <c r="A770" s="114" t="s">
        <v>2670</v>
      </c>
      <c r="B770" s="149" t="s">
        <v>1770</v>
      </c>
      <c r="C770" s="114" t="s">
        <v>2671</v>
      </c>
      <c r="D770" s="195">
        <v>0.33894396690880751</v>
      </c>
      <c r="E770" s="70" t="s">
        <v>1915</v>
      </c>
    </row>
    <row r="771" spans="1:5" x14ac:dyDescent="0.25">
      <c r="A771" s="114" t="s">
        <v>2672</v>
      </c>
      <c r="B771" s="149" t="s">
        <v>1770</v>
      </c>
      <c r="C771" s="114" t="s">
        <v>2673</v>
      </c>
      <c r="D771" s="195">
        <v>0.10777057233701375</v>
      </c>
      <c r="E771" s="70" t="s">
        <v>1915</v>
      </c>
    </row>
    <row r="772" spans="1:5" x14ac:dyDescent="0.25">
      <c r="A772" s="114" t="s">
        <v>2674</v>
      </c>
      <c r="B772" s="149" t="s">
        <v>1770</v>
      </c>
      <c r="C772" s="114" t="s">
        <v>2675</v>
      </c>
      <c r="D772" s="195">
        <v>6.1955702389491225E-2</v>
      </c>
      <c r="E772" s="70" t="s">
        <v>1915</v>
      </c>
    </row>
    <row r="773" spans="1:5" x14ac:dyDescent="0.25">
      <c r="A773" s="114" t="s">
        <v>2676</v>
      </c>
      <c r="B773" s="149" t="s">
        <v>1770</v>
      </c>
      <c r="C773" s="114" t="s">
        <v>2677</v>
      </c>
      <c r="D773" s="195">
        <v>6.1955702389491225E-2</v>
      </c>
      <c r="E773" s="70" t="s">
        <v>1915</v>
      </c>
    </row>
    <row r="774" spans="1:5" x14ac:dyDescent="0.25">
      <c r="A774" s="114" t="s">
        <v>2678</v>
      </c>
      <c r="B774" s="149" t="s">
        <v>1770</v>
      </c>
      <c r="C774" s="114" t="s">
        <v>2679</v>
      </c>
      <c r="D774" s="195">
        <v>4.9670824922304874E-2</v>
      </c>
      <c r="E774" s="70" t="s">
        <v>1915</v>
      </c>
    </row>
    <row r="775" spans="1:5" x14ac:dyDescent="0.25">
      <c r="A775" s="114" t="s">
        <v>2680</v>
      </c>
      <c r="B775" s="149" t="s">
        <v>1770</v>
      </c>
      <c r="C775" s="114" t="s">
        <v>2681</v>
      </c>
      <c r="D775" s="195">
        <v>4.9670824922304874E-2</v>
      </c>
      <c r="E775" s="70" t="s">
        <v>1915</v>
      </c>
    </row>
    <row r="776" spans="1:5" x14ac:dyDescent="0.25">
      <c r="A776" s="114" t="s">
        <v>2682</v>
      </c>
      <c r="B776" s="149" t="s">
        <v>1770</v>
      </c>
      <c r="C776" s="114" t="s">
        <v>2683</v>
      </c>
      <c r="D776" s="195">
        <v>4.9670824922304874E-2</v>
      </c>
      <c r="E776" s="70" t="s">
        <v>1915</v>
      </c>
    </row>
    <row r="777" spans="1:5" x14ac:dyDescent="0.25">
      <c r="A777" s="114" t="s">
        <v>2684</v>
      </c>
      <c r="B777" s="164" t="s">
        <v>1770</v>
      </c>
      <c r="C777" s="114" t="s">
        <v>2685</v>
      </c>
      <c r="D777" s="195">
        <v>4.9670824922304874E-2</v>
      </c>
      <c r="E777" s="70" t="s">
        <v>1915</v>
      </c>
    </row>
    <row r="778" spans="1:5" x14ac:dyDescent="0.25">
      <c r="A778" s="114" t="s">
        <v>2686</v>
      </c>
      <c r="B778" s="164" t="s">
        <v>1770</v>
      </c>
      <c r="C778" s="114" t="s">
        <v>2687</v>
      </c>
      <c r="D778" s="195">
        <v>0</v>
      </c>
      <c r="E778" s="70" t="s">
        <v>1918</v>
      </c>
    </row>
    <row r="779" spans="1:5" x14ac:dyDescent="0.25">
      <c r="A779" s="114" t="s">
        <v>2688</v>
      </c>
      <c r="B779" s="149" t="s">
        <v>1770</v>
      </c>
      <c r="C779" s="114" t="s">
        <v>2689</v>
      </c>
      <c r="D779" s="195">
        <v>0.04</v>
      </c>
      <c r="E779" s="70" t="s">
        <v>1918</v>
      </c>
    </row>
    <row r="780" spans="1:5" x14ac:dyDescent="0.25">
      <c r="A780" s="114" t="s">
        <v>2690</v>
      </c>
      <c r="B780" s="149" t="s">
        <v>1770</v>
      </c>
      <c r="C780" s="114" t="s">
        <v>2691</v>
      </c>
      <c r="D780" s="197">
        <v>0.89903713758019665</v>
      </c>
      <c r="E780" s="70" t="s">
        <v>1918</v>
      </c>
    </row>
    <row r="781" spans="1:5" x14ac:dyDescent="0.25">
      <c r="A781" s="114" t="s">
        <v>2692</v>
      </c>
      <c r="B781" s="149" t="s">
        <v>1770</v>
      </c>
      <c r="C781" s="114" t="s">
        <v>2693</v>
      </c>
      <c r="D781" s="195">
        <v>0.42689479073997216</v>
      </c>
      <c r="E781" s="70" t="s">
        <v>1918</v>
      </c>
    </row>
    <row r="782" spans="1:5" x14ac:dyDescent="0.25">
      <c r="A782" s="114" t="s">
        <v>2694</v>
      </c>
      <c r="B782" s="149" t="s">
        <v>1770</v>
      </c>
      <c r="C782" s="114" t="s">
        <v>2695</v>
      </c>
      <c r="D782" s="195">
        <v>7.7150255708565277E-2</v>
      </c>
      <c r="E782" s="70" t="s">
        <v>1918</v>
      </c>
    </row>
    <row r="783" spans="1:5" x14ac:dyDescent="0.25">
      <c r="A783" s="114" t="s">
        <v>2696</v>
      </c>
      <c r="B783" s="149" t="s">
        <v>1770</v>
      </c>
      <c r="C783" s="114" t="s">
        <v>2697</v>
      </c>
      <c r="D783" s="195">
        <v>0.18183614127228487</v>
      </c>
      <c r="E783" s="70" t="s">
        <v>1918</v>
      </c>
    </row>
    <row r="784" spans="1:5" x14ac:dyDescent="0.25">
      <c r="A784" s="114" t="s">
        <v>2698</v>
      </c>
      <c r="B784" s="149" t="s">
        <v>1770</v>
      </c>
      <c r="C784" s="114" t="s">
        <v>2699</v>
      </c>
      <c r="D784" s="195">
        <v>0.18183614127228487</v>
      </c>
      <c r="E784" s="70" t="s">
        <v>1918</v>
      </c>
    </row>
    <row r="785" spans="1:5" x14ac:dyDescent="0.25">
      <c r="A785" s="114" t="s">
        <v>2700</v>
      </c>
      <c r="B785" s="149" t="s">
        <v>1770</v>
      </c>
      <c r="C785" s="114" t="s">
        <v>2701</v>
      </c>
      <c r="D785" s="195">
        <v>5.4297627535456541E-3</v>
      </c>
      <c r="E785" s="70" t="s">
        <v>1918</v>
      </c>
    </row>
    <row r="786" spans="1:5" x14ac:dyDescent="0.25">
      <c r="A786" s="114" t="s">
        <v>2702</v>
      </c>
      <c r="B786" s="149" t="s">
        <v>1770</v>
      </c>
      <c r="C786" s="114" t="s">
        <v>2703</v>
      </c>
      <c r="D786" s="195">
        <v>5.4297627535456541E-3</v>
      </c>
      <c r="E786" s="70" t="s">
        <v>1918</v>
      </c>
    </row>
    <row r="787" spans="1:5" x14ac:dyDescent="0.25">
      <c r="A787" s="114" t="s">
        <v>2704</v>
      </c>
      <c r="B787" s="149" t="s">
        <v>1770</v>
      </c>
      <c r="C787" s="114" t="s">
        <v>2705</v>
      </c>
      <c r="D787" s="195">
        <v>5.4297627535456541E-3</v>
      </c>
      <c r="E787" s="70" t="s">
        <v>1918</v>
      </c>
    </row>
    <row r="788" spans="1:5" x14ac:dyDescent="0.25">
      <c r="A788" s="114" t="s">
        <v>2706</v>
      </c>
      <c r="B788" s="149" t="s">
        <v>1770</v>
      </c>
      <c r="C788" s="114" t="s">
        <v>2707</v>
      </c>
      <c r="D788" s="195">
        <v>5.4297627535456541E-3</v>
      </c>
      <c r="E788" s="70" t="s">
        <v>1918</v>
      </c>
    </row>
    <row r="789" spans="1:5" x14ac:dyDescent="0.25">
      <c r="A789" s="114" t="s">
        <v>2708</v>
      </c>
      <c r="B789" s="149" t="s">
        <v>1770</v>
      </c>
      <c r="C789" s="114" t="s">
        <v>2709</v>
      </c>
      <c r="D789" s="195">
        <v>0</v>
      </c>
      <c r="E789" s="70" t="s">
        <v>1919</v>
      </c>
    </row>
    <row r="790" spans="1:5" x14ac:dyDescent="0.25">
      <c r="A790" s="114" t="s">
        <v>2710</v>
      </c>
      <c r="B790" s="149" t="s">
        <v>1770</v>
      </c>
      <c r="C790" s="114" t="s">
        <v>2711</v>
      </c>
      <c r="D790" s="195">
        <v>0.02</v>
      </c>
      <c r="E790" s="70" t="s">
        <v>1919</v>
      </c>
    </row>
    <row r="791" spans="1:5" x14ac:dyDescent="0.25">
      <c r="A791" s="114" t="s">
        <v>2712</v>
      </c>
      <c r="B791" s="149" t="s">
        <v>1770</v>
      </c>
      <c r="C791" s="114" t="s">
        <v>2713</v>
      </c>
      <c r="D791" s="196">
        <v>1.2279092498394961</v>
      </c>
      <c r="E791" s="70" t="s">
        <v>1919</v>
      </c>
    </row>
    <row r="792" spans="1:5" x14ac:dyDescent="0.25">
      <c r="A792" s="114" t="s">
        <v>2714</v>
      </c>
      <c r="B792" s="149" t="s">
        <v>1770</v>
      </c>
      <c r="C792" s="114" t="s">
        <v>2715</v>
      </c>
      <c r="D792" s="195">
        <v>0.33894396690880751</v>
      </c>
      <c r="E792" s="70" t="s">
        <v>1919</v>
      </c>
    </row>
    <row r="793" spans="1:5" x14ac:dyDescent="0.25">
      <c r="A793" s="114" t="s">
        <v>2716</v>
      </c>
      <c r="B793" s="149" t="s">
        <v>1770</v>
      </c>
      <c r="C793" s="114" t="s">
        <v>2717</v>
      </c>
      <c r="D793" s="195">
        <v>0.10777057233701375</v>
      </c>
      <c r="E793" s="70" t="s">
        <v>1919</v>
      </c>
    </row>
    <row r="794" spans="1:5" x14ac:dyDescent="0.25">
      <c r="A794" s="114" t="s">
        <v>2718</v>
      </c>
      <c r="B794" s="149" t="s">
        <v>1770</v>
      </c>
      <c r="C794" s="114" t="s">
        <v>2719</v>
      </c>
      <c r="D794" s="195">
        <v>6.1955702389491225E-2</v>
      </c>
      <c r="E794" s="70" t="s">
        <v>1919</v>
      </c>
    </row>
    <row r="795" spans="1:5" x14ac:dyDescent="0.25">
      <c r="A795" s="114" t="s">
        <v>2720</v>
      </c>
      <c r="B795" s="149" t="s">
        <v>1770</v>
      </c>
      <c r="C795" s="114" t="s">
        <v>2721</v>
      </c>
      <c r="D795" s="195">
        <v>6.1955702389491225E-2</v>
      </c>
      <c r="E795" s="70" t="s">
        <v>1919</v>
      </c>
    </row>
    <row r="796" spans="1:5" x14ac:dyDescent="0.25">
      <c r="A796" s="114" t="s">
        <v>2722</v>
      </c>
      <c r="B796" s="149" t="s">
        <v>1770</v>
      </c>
      <c r="C796" s="114" t="s">
        <v>2723</v>
      </c>
      <c r="D796" s="195">
        <v>4.9670824922304874E-2</v>
      </c>
      <c r="E796" s="70" t="s">
        <v>1919</v>
      </c>
    </row>
    <row r="797" spans="1:5" x14ac:dyDescent="0.25">
      <c r="A797" s="114" t="s">
        <v>2724</v>
      </c>
      <c r="B797" s="149" t="s">
        <v>1770</v>
      </c>
      <c r="C797" s="114" t="s">
        <v>2725</v>
      </c>
      <c r="D797" s="195">
        <v>4.9670824922304874E-2</v>
      </c>
      <c r="E797" s="70" t="s">
        <v>1919</v>
      </c>
    </row>
    <row r="798" spans="1:5" x14ac:dyDescent="0.25">
      <c r="A798" s="114" t="s">
        <v>2726</v>
      </c>
      <c r="B798" s="149" t="s">
        <v>1770</v>
      </c>
      <c r="C798" s="114" t="s">
        <v>2727</v>
      </c>
      <c r="D798" s="195">
        <v>4.9670824922304874E-2</v>
      </c>
      <c r="E798" s="70" t="s">
        <v>1919</v>
      </c>
    </row>
    <row r="799" spans="1:5" x14ac:dyDescent="0.25">
      <c r="A799" s="114" t="s">
        <v>2728</v>
      </c>
      <c r="B799" s="164" t="s">
        <v>1770</v>
      </c>
      <c r="C799" s="114" t="s">
        <v>2729</v>
      </c>
      <c r="D799" s="195">
        <v>4.9670824922304874E-2</v>
      </c>
      <c r="E799" s="70" t="s">
        <v>1919</v>
      </c>
    </row>
    <row r="800" spans="1:5" x14ac:dyDescent="0.25">
      <c r="A800" s="114" t="s">
        <v>2730</v>
      </c>
      <c r="B800" s="164" t="s">
        <v>1770</v>
      </c>
      <c r="C800" s="114" t="s">
        <v>2731</v>
      </c>
      <c r="D800" s="195">
        <v>0</v>
      </c>
      <c r="E800" s="70" t="s">
        <v>1916</v>
      </c>
    </row>
    <row r="801" spans="1:5" x14ac:dyDescent="0.25">
      <c r="A801" s="114" t="s">
        <v>2732</v>
      </c>
      <c r="B801" s="149" t="s">
        <v>1770</v>
      </c>
      <c r="C801" s="114" t="s">
        <v>2733</v>
      </c>
      <c r="D801" s="195">
        <v>4.4999999774992833E-2</v>
      </c>
      <c r="E801" s="70" t="s">
        <v>1916</v>
      </c>
    </row>
    <row r="802" spans="1:5" x14ac:dyDescent="0.25">
      <c r="A802" s="114" t="s">
        <v>2734</v>
      </c>
      <c r="B802" s="149" t="s">
        <v>1770</v>
      </c>
      <c r="C802" s="114" t="s">
        <v>2735</v>
      </c>
      <c r="D802" s="197">
        <v>0.89903713758019665</v>
      </c>
      <c r="E802" s="70" t="s">
        <v>1916</v>
      </c>
    </row>
    <row r="803" spans="1:5" x14ac:dyDescent="0.25">
      <c r="A803" s="114" t="s">
        <v>2736</v>
      </c>
      <c r="B803" s="149" t="s">
        <v>1770</v>
      </c>
      <c r="C803" s="114" t="s">
        <v>2737</v>
      </c>
      <c r="D803" s="195">
        <v>0.42689479073997216</v>
      </c>
      <c r="E803" s="70" t="s">
        <v>1916</v>
      </c>
    </row>
    <row r="804" spans="1:5" x14ac:dyDescent="0.25">
      <c r="A804" s="114" t="s">
        <v>2738</v>
      </c>
      <c r="B804" s="149" t="s">
        <v>1770</v>
      </c>
      <c r="C804" s="114" t="s">
        <v>2739</v>
      </c>
      <c r="D804" s="195">
        <v>7.7150255708565277E-2</v>
      </c>
      <c r="E804" s="70" t="s">
        <v>1916</v>
      </c>
    </row>
    <row r="805" spans="1:5" x14ac:dyDescent="0.25">
      <c r="A805" s="114" t="s">
        <v>2740</v>
      </c>
      <c r="B805" s="149" t="s">
        <v>1770</v>
      </c>
      <c r="C805" s="114" t="s">
        <v>2741</v>
      </c>
      <c r="D805" s="195">
        <v>0.18183614127228487</v>
      </c>
      <c r="E805" s="70" t="s">
        <v>1916</v>
      </c>
    </row>
    <row r="806" spans="1:5" x14ac:dyDescent="0.25">
      <c r="A806" s="114" t="s">
        <v>2742</v>
      </c>
      <c r="B806" s="149" t="s">
        <v>1770</v>
      </c>
      <c r="C806" s="114" t="s">
        <v>2743</v>
      </c>
      <c r="D806" s="195">
        <v>0.18183614127228487</v>
      </c>
      <c r="E806" s="70" t="s">
        <v>1916</v>
      </c>
    </row>
    <row r="807" spans="1:5" x14ac:dyDescent="0.25">
      <c r="A807" s="114" t="s">
        <v>2744</v>
      </c>
      <c r="B807" s="149" t="s">
        <v>1770</v>
      </c>
      <c r="C807" s="114" t="s">
        <v>2745</v>
      </c>
      <c r="D807" s="195">
        <v>5.4297627535456541E-3</v>
      </c>
      <c r="E807" s="70" t="s">
        <v>1916</v>
      </c>
    </row>
    <row r="808" spans="1:5" x14ac:dyDescent="0.25">
      <c r="A808" s="114" t="s">
        <v>2746</v>
      </c>
      <c r="B808" s="149" t="s">
        <v>1770</v>
      </c>
      <c r="C808" s="114" t="s">
        <v>2747</v>
      </c>
      <c r="D808" s="195">
        <v>5.4297627535456541E-3</v>
      </c>
      <c r="E808" s="70" t="s">
        <v>1916</v>
      </c>
    </row>
    <row r="809" spans="1:5" x14ac:dyDescent="0.25">
      <c r="A809" s="114" t="s">
        <v>2748</v>
      </c>
      <c r="B809" s="149" t="s">
        <v>1770</v>
      </c>
      <c r="C809" s="114" t="s">
        <v>2749</v>
      </c>
      <c r="D809" s="195">
        <v>5.4297627535456541E-3</v>
      </c>
      <c r="E809" s="70" t="s">
        <v>1916</v>
      </c>
    </row>
    <row r="810" spans="1:5" x14ac:dyDescent="0.25">
      <c r="A810" s="114" t="s">
        <v>2750</v>
      </c>
      <c r="B810" s="149" t="s">
        <v>1770</v>
      </c>
      <c r="C810" s="114" t="s">
        <v>2751</v>
      </c>
      <c r="D810" s="195">
        <v>5.4297627535456541E-3</v>
      </c>
      <c r="E810" s="70" t="s">
        <v>1916</v>
      </c>
    </row>
    <row r="811" spans="1:5" x14ac:dyDescent="0.25">
      <c r="A811" s="114" t="s">
        <v>2752</v>
      </c>
      <c r="B811" s="149" t="s">
        <v>1770</v>
      </c>
      <c r="C811" s="114" t="s">
        <v>2753</v>
      </c>
      <c r="D811" s="195">
        <v>0</v>
      </c>
      <c r="E811" s="70" t="s">
        <v>1917</v>
      </c>
    </row>
    <row r="812" spans="1:5" x14ac:dyDescent="0.25">
      <c r="A812" s="114" t="s">
        <v>2754</v>
      </c>
      <c r="B812" s="149" t="s">
        <v>1770</v>
      </c>
      <c r="C812" s="114" t="s">
        <v>2755</v>
      </c>
      <c r="D812" s="195">
        <v>0.03</v>
      </c>
      <c r="E812" s="70" t="s">
        <v>1917</v>
      </c>
    </row>
    <row r="813" spans="1:5" x14ac:dyDescent="0.25">
      <c r="A813" s="114" t="s">
        <v>2756</v>
      </c>
      <c r="B813" s="149" t="s">
        <v>1770</v>
      </c>
      <c r="C813" s="114" t="s">
        <v>2757</v>
      </c>
      <c r="D813" s="196">
        <v>1.2279092498394961</v>
      </c>
      <c r="E813" s="70" t="s">
        <v>1917</v>
      </c>
    </row>
    <row r="814" spans="1:5" x14ac:dyDescent="0.25">
      <c r="A814" s="114" t="s">
        <v>2758</v>
      </c>
      <c r="B814" s="149" t="s">
        <v>1770</v>
      </c>
      <c r="C814" s="114" t="s">
        <v>2759</v>
      </c>
      <c r="D814" s="195">
        <v>0.33894396690880751</v>
      </c>
      <c r="E814" s="70" t="s">
        <v>1917</v>
      </c>
    </row>
    <row r="815" spans="1:5" x14ac:dyDescent="0.25">
      <c r="A815" s="114" t="s">
        <v>2760</v>
      </c>
      <c r="B815" s="149" t="s">
        <v>1770</v>
      </c>
      <c r="C815" s="114" t="s">
        <v>2761</v>
      </c>
      <c r="D815" s="195">
        <v>0.10777057233701375</v>
      </c>
      <c r="E815" s="70" t="s">
        <v>1917</v>
      </c>
    </row>
    <row r="816" spans="1:5" x14ac:dyDescent="0.25">
      <c r="A816" s="114" t="s">
        <v>2762</v>
      </c>
      <c r="B816" s="149" t="s">
        <v>1770</v>
      </c>
      <c r="C816" s="114" t="s">
        <v>2763</v>
      </c>
      <c r="D816" s="195">
        <v>6.1955702389491225E-2</v>
      </c>
      <c r="E816" s="70" t="s">
        <v>1917</v>
      </c>
    </row>
    <row r="817" spans="1:5" x14ac:dyDescent="0.25">
      <c r="A817" s="114" t="s">
        <v>2764</v>
      </c>
      <c r="B817" s="149" t="s">
        <v>1770</v>
      </c>
      <c r="C817" s="114" t="s">
        <v>2765</v>
      </c>
      <c r="D817" s="195">
        <v>6.1955702389491225E-2</v>
      </c>
      <c r="E817" s="70" t="s">
        <v>1917</v>
      </c>
    </row>
    <row r="818" spans="1:5" x14ac:dyDescent="0.25">
      <c r="A818" s="114" t="s">
        <v>2766</v>
      </c>
      <c r="B818" s="149" t="s">
        <v>1770</v>
      </c>
      <c r="C818" s="114" t="s">
        <v>2767</v>
      </c>
      <c r="D818" s="195">
        <v>4.9670824922304874E-2</v>
      </c>
      <c r="E818" s="70" t="s">
        <v>1917</v>
      </c>
    </row>
    <row r="819" spans="1:5" x14ac:dyDescent="0.25">
      <c r="A819" s="114" t="s">
        <v>2768</v>
      </c>
      <c r="B819" s="149" t="s">
        <v>1770</v>
      </c>
      <c r="C819" s="114" t="s">
        <v>2769</v>
      </c>
      <c r="D819" s="195">
        <v>4.9670824922304874E-2</v>
      </c>
      <c r="E819" s="70" t="s">
        <v>1917</v>
      </c>
    </row>
    <row r="820" spans="1:5" x14ac:dyDescent="0.25">
      <c r="A820" s="114" t="s">
        <v>2770</v>
      </c>
      <c r="B820" s="149" t="s">
        <v>1770</v>
      </c>
      <c r="C820" s="114" t="s">
        <v>2771</v>
      </c>
      <c r="D820" s="195">
        <v>4.9670824922304874E-2</v>
      </c>
      <c r="E820" s="70" t="s">
        <v>1917</v>
      </c>
    </row>
    <row r="821" spans="1:5" x14ac:dyDescent="0.25">
      <c r="A821" s="114" t="s">
        <v>2772</v>
      </c>
      <c r="B821" s="164" t="s">
        <v>1770</v>
      </c>
      <c r="C821" s="114" t="s">
        <v>2773</v>
      </c>
      <c r="D821" s="195">
        <v>4.9670824922304874E-2</v>
      </c>
      <c r="E821" s="70" t="s">
        <v>1917</v>
      </c>
    </row>
    <row r="822" spans="1:5" x14ac:dyDescent="0.25">
      <c r="A822" s="114" t="s">
        <v>2774</v>
      </c>
      <c r="B822" s="164" t="s">
        <v>1770</v>
      </c>
      <c r="C822" s="114" t="s">
        <v>2775</v>
      </c>
      <c r="D822" s="195">
        <v>0</v>
      </c>
      <c r="E822" s="70" t="s">
        <v>582</v>
      </c>
    </row>
    <row r="823" spans="1:5" x14ac:dyDescent="0.25">
      <c r="A823" s="114" t="s">
        <v>2776</v>
      </c>
      <c r="B823" s="149" t="s">
        <v>1770</v>
      </c>
      <c r="C823" s="114" t="s">
        <v>2777</v>
      </c>
      <c r="D823" s="195">
        <v>6.6595247886849132E-2</v>
      </c>
      <c r="E823" s="70" t="s">
        <v>582</v>
      </c>
    </row>
    <row r="824" spans="1:5" x14ac:dyDescent="0.25">
      <c r="A824" s="114" t="s">
        <v>2778</v>
      </c>
      <c r="B824" s="149" t="s">
        <v>1770</v>
      </c>
      <c r="C824" s="114" t="s">
        <v>2779</v>
      </c>
      <c r="D824" s="197">
        <v>0.66268329321496056</v>
      </c>
      <c r="E824" s="70" t="s">
        <v>582</v>
      </c>
    </row>
    <row r="825" spans="1:5" x14ac:dyDescent="0.25">
      <c r="A825" s="114" t="s">
        <v>2780</v>
      </c>
      <c r="B825" s="149" t="s">
        <v>1770</v>
      </c>
      <c r="C825" s="114" t="s">
        <v>2781</v>
      </c>
      <c r="D825" s="195">
        <v>0.36927822247241232</v>
      </c>
      <c r="E825" s="70" t="s">
        <v>582</v>
      </c>
    </row>
    <row r="826" spans="1:5" x14ac:dyDescent="0.25">
      <c r="A826" s="114" t="s">
        <v>2782</v>
      </c>
      <c r="B826" s="149" t="s">
        <v>1770</v>
      </c>
      <c r="C826" s="114" t="s">
        <v>2783</v>
      </c>
      <c r="D826" s="195">
        <v>0.21525521476298609</v>
      </c>
      <c r="E826" s="70" t="s">
        <v>582</v>
      </c>
    </row>
    <row r="827" spans="1:5" x14ac:dyDescent="0.25">
      <c r="A827" s="114" t="s">
        <v>2784</v>
      </c>
      <c r="B827" s="149" t="s">
        <v>1770</v>
      </c>
      <c r="C827" s="114" t="s">
        <v>2785</v>
      </c>
      <c r="D827" s="195">
        <v>0.13430917541454618</v>
      </c>
      <c r="E827" s="70" t="s">
        <v>582</v>
      </c>
    </row>
    <row r="828" spans="1:5" x14ac:dyDescent="0.25">
      <c r="A828" s="114" t="s">
        <v>2786</v>
      </c>
      <c r="B828" s="149" t="s">
        <v>1770</v>
      </c>
      <c r="C828" s="114" t="s">
        <v>2787</v>
      </c>
      <c r="D828" s="195">
        <v>0.13430917541454618</v>
      </c>
      <c r="E828" s="70" t="s">
        <v>582</v>
      </c>
    </row>
    <row r="829" spans="1:5" x14ac:dyDescent="0.25">
      <c r="A829" s="114" t="s">
        <v>2788</v>
      </c>
      <c r="B829" s="149" t="s">
        <v>1770</v>
      </c>
      <c r="C829" s="114" t="s">
        <v>2789</v>
      </c>
      <c r="D829" s="195">
        <v>1.7755490886902047E-2</v>
      </c>
      <c r="E829" s="70" t="s">
        <v>582</v>
      </c>
    </row>
    <row r="830" spans="1:5" x14ac:dyDescent="0.25">
      <c r="A830" s="114" t="s">
        <v>2790</v>
      </c>
      <c r="B830" s="149" t="s">
        <v>1770</v>
      </c>
      <c r="C830" s="114" t="s">
        <v>2791</v>
      </c>
      <c r="D830" s="195">
        <v>1.7755490886902047E-2</v>
      </c>
      <c r="E830" s="70" t="s">
        <v>582</v>
      </c>
    </row>
    <row r="831" spans="1:5" x14ac:dyDescent="0.25">
      <c r="A831" s="114" t="s">
        <v>2792</v>
      </c>
      <c r="B831" s="149" t="s">
        <v>1770</v>
      </c>
      <c r="C831" s="114" t="s">
        <v>2793</v>
      </c>
      <c r="D831" s="195">
        <v>1.7755490886902047E-2</v>
      </c>
      <c r="E831" s="70" t="s">
        <v>582</v>
      </c>
    </row>
    <row r="832" spans="1:5" x14ac:dyDescent="0.25">
      <c r="A832" s="114" t="s">
        <v>2794</v>
      </c>
      <c r="B832" s="149" t="s">
        <v>1770</v>
      </c>
      <c r="C832" s="114" t="s">
        <v>2795</v>
      </c>
      <c r="D832" s="195">
        <v>1.7755490886902047E-2</v>
      </c>
      <c r="E832" s="70" t="s">
        <v>582</v>
      </c>
    </row>
    <row r="833" spans="1:5" x14ac:dyDescent="0.25">
      <c r="A833" s="114" t="s">
        <v>2796</v>
      </c>
      <c r="B833" s="149" t="s">
        <v>1770</v>
      </c>
      <c r="C833" s="114" t="s">
        <v>2797</v>
      </c>
      <c r="D833" s="195">
        <v>0</v>
      </c>
      <c r="E833" s="70" t="s">
        <v>585</v>
      </c>
    </row>
    <row r="834" spans="1:5" x14ac:dyDescent="0.25">
      <c r="A834" s="114" t="s">
        <v>2798</v>
      </c>
      <c r="B834" s="149" t="s">
        <v>1770</v>
      </c>
      <c r="C834" s="114" t="s">
        <v>2799</v>
      </c>
      <c r="D834" s="195">
        <v>2.1431458748550937E-2</v>
      </c>
      <c r="E834" s="70" t="s">
        <v>585</v>
      </c>
    </row>
    <row r="835" spans="1:5" x14ac:dyDescent="0.25">
      <c r="A835" s="114" t="s">
        <v>2800</v>
      </c>
      <c r="B835" s="149" t="s">
        <v>1770</v>
      </c>
      <c r="C835" s="114" t="s">
        <v>2801</v>
      </c>
      <c r="D835" s="196">
        <v>1.3540660879263751</v>
      </c>
      <c r="E835" s="70" t="s">
        <v>585</v>
      </c>
    </row>
    <row r="836" spans="1:5" x14ac:dyDescent="0.25">
      <c r="A836" s="114" t="s">
        <v>2802</v>
      </c>
      <c r="B836" s="149" t="s">
        <v>1770</v>
      </c>
      <c r="C836" s="114" t="s">
        <v>2803</v>
      </c>
      <c r="D836" s="196">
        <v>1.3540660879263751</v>
      </c>
      <c r="E836" s="70" t="s">
        <v>585</v>
      </c>
    </row>
    <row r="837" spans="1:5" x14ac:dyDescent="0.25">
      <c r="A837" s="114" t="s">
        <v>2804</v>
      </c>
      <c r="B837" s="149" t="s">
        <v>1770</v>
      </c>
      <c r="C837" s="114" t="s">
        <v>2805</v>
      </c>
      <c r="D837" s="204">
        <v>1.3540660879263751</v>
      </c>
      <c r="E837" s="70" t="s">
        <v>585</v>
      </c>
    </row>
    <row r="838" spans="1:5" x14ac:dyDescent="0.25">
      <c r="A838" s="114" t="s">
        <v>2806</v>
      </c>
      <c r="B838" s="149" t="s">
        <v>1770</v>
      </c>
      <c r="C838" s="114" t="s">
        <v>2807</v>
      </c>
      <c r="D838" s="204">
        <v>1.3540660879263751</v>
      </c>
      <c r="E838" s="70" t="s">
        <v>585</v>
      </c>
    </row>
    <row r="839" spans="1:5" x14ac:dyDescent="0.25">
      <c r="A839" s="114" t="s">
        <v>2808</v>
      </c>
      <c r="B839" s="149" t="s">
        <v>1770</v>
      </c>
      <c r="C839" s="114" t="s">
        <v>2809</v>
      </c>
      <c r="D839" s="204">
        <v>1.3540660879263751</v>
      </c>
      <c r="E839" s="70" t="s">
        <v>585</v>
      </c>
    </row>
    <row r="840" spans="1:5" x14ac:dyDescent="0.25">
      <c r="A840" s="114" t="s">
        <v>2810</v>
      </c>
      <c r="B840" s="149" t="s">
        <v>1770</v>
      </c>
      <c r="C840" s="114" t="s">
        <v>2811</v>
      </c>
      <c r="D840" s="204">
        <v>1.3540660879263751</v>
      </c>
      <c r="E840" s="70" t="s">
        <v>585</v>
      </c>
    </row>
    <row r="841" spans="1:5" x14ac:dyDescent="0.25">
      <c r="A841" s="114" t="s">
        <v>2812</v>
      </c>
      <c r="B841" s="149" t="s">
        <v>1770</v>
      </c>
      <c r="C841" s="114" t="s">
        <v>2813</v>
      </c>
      <c r="D841" s="204">
        <v>1.3540660879263751</v>
      </c>
      <c r="E841" s="70" t="s">
        <v>585</v>
      </c>
    </row>
    <row r="842" spans="1:5" x14ac:dyDescent="0.25">
      <c r="A842" s="114" t="s">
        <v>2814</v>
      </c>
      <c r="B842" s="149" t="s">
        <v>1770</v>
      </c>
      <c r="C842" s="114" t="s">
        <v>2815</v>
      </c>
      <c r="D842" s="204">
        <v>1.3540660879263751</v>
      </c>
      <c r="E842" s="70" t="s">
        <v>585</v>
      </c>
    </row>
    <row r="843" spans="1:5" x14ac:dyDescent="0.25">
      <c r="A843" s="114" t="s">
        <v>2816</v>
      </c>
      <c r="B843" s="164" t="s">
        <v>1770</v>
      </c>
      <c r="C843" s="114" t="s">
        <v>2817</v>
      </c>
      <c r="D843" s="204">
        <v>1.3540660879263751</v>
      </c>
      <c r="E843" s="70" t="s">
        <v>585</v>
      </c>
    </row>
    <row r="844" spans="1:5" x14ac:dyDescent="0.25">
      <c r="C844" s="114" t="s">
        <v>2818</v>
      </c>
      <c r="D844" s="198">
        <v>6.4699999999999994E-2</v>
      </c>
    </row>
    <row r="845" spans="1:5" x14ac:dyDescent="0.25">
      <c r="C845" s="114" t="s">
        <v>2819</v>
      </c>
      <c r="D845" s="198">
        <v>1.6400000000000001E-2</v>
      </c>
    </row>
    <row r="846" spans="1:5" x14ac:dyDescent="0.25">
      <c r="C846" t="s">
        <v>2820</v>
      </c>
      <c r="D846" s="70" t="s">
        <v>2821</v>
      </c>
    </row>
    <row r="847" spans="1:5" x14ac:dyDescent="0.25">
      <c r="C847" t="s">
        <v>2822</v>
      </c>
      <c r="D847" s="70" t="s">
        <v>2821</v>
      </c>
    </row>
    <row r="848" spans="1:5" x14ac:dyDescent="0.25">
      <c r="C848" t="s">
        <v>2823</v>
      </c>
      <c r="D848" s="70" t="s">
        <v>2824</v>
      </c>
    </row>
    <row r="849" spans="3:4" x14ac:dyDescent="0.25">
      <c r="C849" t="s">
        <v>2825</v>
      </c>
      <c r="D849" s="70" t="s">
        <v>2824</v>
      </c>
    </row>
    <row r="850" spans="3:4" x14ac:dyDescent="0.25">
      <c r="C850" t="s">
        <v>2826</v>
      </c>
      <c r="D850" s="70" t="s">
        <v>2824</v>
      </c>
    </row>
    <row r="851" spans="3:4" x14ac:dyDescent="0.25">
      <c r="C851" t="s">
        <v>2827</v>
      </c>
      <c r="D851" s="70" t="s">
        <v>2824</v>
      </c>
    </row>
    <row r="852" spans="3:4" x14ac:dyDescent="0.25">
      <c r="C852" t="s">
        <v>2828</v>
      </c>
      <c r="D852" s="70" t="s">
        <v>2824</v>
      </c>
    </row>
    <row r="853" spans="3:4" x14ac:dyDescent="0.25">
      <c r="C853" t="s">
        <v>2829</v>
      </c>
      <c r="D853" s="70" t="s">
        <v>2824</v>
      </c>
    </row>
    <row r="854" spans="3:4" x14ac:dyDescent="0.25">
      <c r="C854" t="s">
        <v>2830</v>
      </c>
      <c r="D854" s="70" t="s">
        <v>2824</v>
      </c>
    </row>
    <row r="855" spans="3:4" x14ac:dyDescent="0.25">
      <c r="C855" t="s">
        <v>2831</v>
      </c>
      <c r="D855" s="145" t="s">
        <v>2824</v>
      </c>
    </row>
    <row r="856" spans="3:4" x14ac:dyDescent="0.25">
      <c r="C856" t="s">
        <v>2832</v>
      </c>
      <c r="D856" s="145" t="s">
        <v>2824</v>
      </c>
    </row>
    <row r="857" spans="3:4" x14ac:dyDescent="0.25">
      <c r="C857" t="s">
        <v>2833</v>
      </c>
      <c r="D857" s="145" t="s">
        <v>2824</v>
      </c>
    </row>
    <row r="858" spans="3:4" x14ac:dyDescent="0.25">
      <c r="C858" t="s">
        <v>2834</v>
      </c>
      <c r="D858" s="145" t="s">
        <v>2824</v>
      </c>
    </row>
    <row r="859" spans="3:4" x14ac:dyDescent="0.25">
      <c r="C859" t="s">
        <v>2835</v>
      </c>
      <c r="D859" s="145" t="s">
        <v>2824</v>
      </c>
    </row>
    <row r="860" spans="3:4" x14ac:dyDescent="0.25">
      <c r="C860" t="s">
        <v>2836</v>
      </c>
      <c r="D860" s="145" t="s">
        <v>2821</v>
      </c>
    </row>
    <row r="861" spans="3:4" x14ac:dyDescent="0.25">
      <c r="C861" t="s">
        <v>2837</v>
      </c>
      <c r="D861" s="145" t="s">
        <v>2821</v>
      </c>
    </row>
    <row r="862" spans="3:4" x14ac:dyDescent="0.25">
      <c r="C862" t="s">
        <v>2838</v>
      </c>
      <c r="D862" s="145" t="s">
        <v>2824</v>
      </c>
    </row>
    <row r="863" spans="3:4" x14ac:dyDescent="0.25">
      <c r="C863" t="s">
        <v>2839</v>
      </c>
      <c r="D863" s="145" t="s">
        <v>2824</v>
      </c>
    </row>
    <row r="864" spans="3:4" x14ac:dyDescent="0.25">
      <c r="C864" t="s">
        <v>2840</v>
      </c>
      <c r="D864" s="145" t="s">
        <v>2824</v>
      </c>
    </row>
    <row r="865" spans="3:4" x14ac:dyDescent="0.25">
      <c r="C865" t="s">
        <v>2841</v>
      </c>
      <c r="D865" s="145" t="s">
        <v>2824</v>
      </c>
    </row>
    <row r="866" spans="3:4" x14ac:dyDescent="0.25">
      <c r="C866" t="s">
        <v>2842</v>
      </c>
      <c r="D866" s="145" t="s">
        <v>2824</v>
      </c>
    </row>
    <row r="867" spans="3:4" x14ac:dyDescent="0.25">
      <c r="C867" t="s">
        <v>2843</v>
      </c>
      <c r="D867" s="145" t="s">
        <v>2824</v>
      </c>
    </row>
    <row r="868" spans="3:4" x14ac:dyDescent="0.25">
      <c r="C868" s="114" t="s">
        <v>2844</v>
      </c>
      <c r="D868" s="157">
        <v>63.2</v>
      </c>
    </row>
  </sheetData>
  <autoFilter ref="A1:X868"/>
  <mergeCells count="5">
    <mergeCell ref="F380:F401"/>
    <mergeCell ref="H380:H401"/>
    <mergeCell ref="E427:E432"/>
    <mergeCell ref="F427:F432"/>
    <mergeCell ref="E447:E452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9</vt:i4>
      </vt:variant>
    </vt:vector>
  </HeadingPairs>
  <TitlesOfParts>
    <vt:vector size="14" baseType="lpstr">
      <vt:lpstr>FMod</vt:lpstr>
      <vt:lpstr>Exter</vt:lpstr>
      <vt:lpstr>Struct</vt:lpstr>
      <vt:lpstr>ParamD</vt:lpstr>
      <vt:lpstr>ParamF</vt:lpstr>
      <vt:lpstr>Int_AMC</vt:lpstr>
      <vt:lpstr>Int_FVOCI</vt:lpstr>
      <vt:lpstr>int_FVPL</vt:lpstr>
      <vt:lpstr>Limit_repo</vt:lpstr>
      <vt:lpstr>Oci_reval_secur</vt:lpstr>
      <vt:lpstr>Result_bond_FVPL_reval</vt:lpstr>
      <vt:lpstr>result_FX_reval_prov</vt:lpstr>
      <vt:lpstr>Scen1</vt:lpstr>
      <vt:lpstr>Struct!Область_печати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2020-05-15T09:23:29Z</dcterms:modified>
</cp:coreProperties>
</file>