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3DA2D030-E3C9-46A7-87EF-DA3F77D00FE0}" xr6:coauthVersionLast="47" xr6:coauthVersionMax="47" xr10:uidLastSave="{00000000-0000-0000-0000-000000000000}"/>
  <bookViews>
    <workbookView xWindow="3120" yWindow="-105" windowWidth="24540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Invoice!$E$60</definedName>
    <definedName name="Inv_Total">#REF!</definedName>
    <definedName name="_xlnm.Print_Area" localSheetId="0">Invoice!$A$1:$E$68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0" l="1"/>
  <c r="F45" i="10"/>
  <c r="F46" i="10"/>
  <c r="F47" i="10"/>
  <c r="F4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9" i="10"/>
  <c r="F30" i="10"/>
  <c r="F31" i="10"/>
  <c r="F32" i="10"/>
  <c r="F33" i="10"/>
  <c r="F34" i="10"/>
  <c r="F14" i="10"/>
  <c r="F35" i="10"/>
  <c r="F13" i="10"/>
  <c r="E28" i="10"/>
  <c r="F28" i="10" s="1"/>
  <c r="E16" i="10"/>
  <c r="E14" i="10"/>
  <c r="E15" i="10"/>
  <c r="E47" i="10"/>
  <c r="E31" i="10"/>
  <c r="E30" i="10"/>
  <c r="E26" i="10"/>
  <c r="E19" i="10"/>
  <c r="E29" i="10"/>
  <c r="E22" i="10"/>
  <c r="E23" i="10" l="1"/>
  <c r="E25" i="10"/>
  <c r="E24" i="10"/>
  <c r="E21" i="10"/>
  <c r="E46" i="10"/>
  <c r="E32" i="10"/>
  <c r="E34" i="10"/>
  <c r="E3" i="10"/>
  <c r="E20" i="10"/>
  <c r="E18" i="10" l="1"/>
  <c r="E35" i="10"/>
  <c r="E44" i="10" l="1"/>
  <c r="E41" i="10" l="1"/>
  <c r="E33" i="10"/>
  <c r="E27" i="10" l="1"/>
  <c r="F27" i="10" s="1"/>
  <c r="B51" i="10" l="1"/>
  <c r="E52" i="10"/>
  <c r="F52" i="10" s="1"/>
  <c r="E51" i="10" l="1"/>
  <c r="E53" i="10"/>
  <c r="F53" i="10" s="1"/>
  <c r="E56" i="10" l="1"/>
  <c r="F56" i="10"/>
  <c r="F58" i="10" s="1"/>
  <c r="F60" i="10" s="1"/>
  <c r="F51" i="10"/>
  <c r="E58" i="10"/>
  <c r="E60" i="10" s="1"/>
</calcChain>
</file>

<file path=xl/sharedStrings.xml><?xml version="1.0" encoding="utf-8"?>
<sst xmlns="http://schemas.openxmlformats.org/spreadsheetml/2006/main" count="72" uniqueCount="70">
  <si>
    <t>DATE:</t>
  </si>
  <si>
    <t>DESCRIPTION</t>
  </si>
  <si>
    <t>Thank You For Your Business!</t>
  </si>
  <si>
    <t>Tax rate</t>
  </si>
  <si>
    <t>Tax due</t>
  </si>
  <si>
    <t>QTY</t>
  </si>
  <si>
    <t>UNIT KRW</t>
    <phoneticPr fontId="3" type="noConversion"/>
  </si>
  <si>
    <t>QUOTATION #</t>
    <phoneticPr fontId="3" type="noConversion"/>
  </si>
  <si>
    <t>Fax: +82-2-539-2047</t>
    <phoneticPr fontId="3" type="noConversion"/>
  </si>
  <si>
    <t>INVOICE</t>
    <phoneticPr fontId="3" type="noConversion"/>
  </si>
  <si>
    <t>563, Gangnam-daero</t>
    <phoneticPr fontId="3" type="noConversion"/>
  </si>
  <si>
    <t>Seocho-gu, Seoul, Republic of Korea</t>
    <phoneticPr fontId="3" type="noConversion"/>
  </si>
  <si>
    <t>VAT Number: 451-81-00624</t>
    <phoneticPr fontId="3" type="noConversion"/>
  </si>
  <si>
    <t>TOTAL</t>
    <phoneticPr fontId="3" type="noConversion"/>
  </si>
  <si>
    <t>UNIT</t>
    <phoneticPr fontId="3" type="noConversion"/>
  </si>
  <si>
    <t xml:space="preserve">SHIP TO </t>
    <phoneticPr fontId="3" type="noConversion"/>
  </si>
  <si>
    <t>U-STUDIO BS, support@ustudio.co.kr</t>
    <phoneticPr fontId="3" type="noConversion"/>
  </si>
  <si>
    <t>U-STUDIO</t>
    <phoneticPr fontId="3" type="noConversion"/>
  </si>
  <si>
    <t>Eail : pd@ustudio.co.kr / support@ustudio.co.kr</t>
    <phoneticPr fontId="3" type="noConversion"/>
  </si>
  <si>
    <t>Phone: +82-2-549-2048 /+82-10-9870-1024</t>
    <phoneticPr fontId="3" type="noConversion"/>
  </si>
  <si>
    <t>TOTAL Due</t>
    <phoneticPr fontId="3" type="noConversion"/>
  </si>
  <si>
    <t xml:space="preserve">      If you have any questions about this quotation, please contact</t>
    <phoneticPr fontId="3" type="noConversion"/>
  </si>
  <si>
    <t xml:space="preserve">   OTHER COMMENTS</t>
    <phoneticPr fontId="3" type="noConversion"/>
  </si>
  <si>
    <t>Planning and Program Organization</t>
    <phoneticPr fontId="3" type="noConversion"/>
  </si>
  <si>
    <t>cut</t>
    <phoneticPr fontId="3" type="noConversion"/>
  </si>
  <si>
    <t>Banking Number</t>
    <phoneticPr fontId="3" type="noConversion"/>
  </si>
  <si>
    <t>HVBKKRSEXXX</t>
    <phoneticPr fontId="3" type="noConversion"/>
  </si>
  <si>
    <t>SWIFT CODE</t>
    <phoneticPr fontId="3" type="noConversion"/>
  </si>
  <si>
    <t>WOORI BANK  1005-903-051608</t>
    <phoneticPr fontId="3" type="noConversion"/>
  </si>
  <si>
    <t>Planning and Venue</t>
    <phoneticPr fontId="3" type="noConversion"/>
  </si>
  <si>
    <t>Welcome Coffee Break</t>
    <phoneticPr fontId="3" type="noConversion"/>
  </si>
  <si>
    <t>Basic x banner</t>
    <phoneticPr fontId="3" type="noConversion"/>
  </si>
  <si>
    <t>Main banner</t>
    <phoneticPr fontId="3" type="noConversion"/>
  </si>
  <si>
    <t>Standing table</t>
    <phoneticPr fontId="3" type="noConversion"/>
  </si>
  <si>
    <t>logistics cost (Installation and return)</t>
    <phoneticPr fontId="3" type="noConversion"/>
  </si>
  <si>
    <t>Event operations</t>
    <phoneticPr fontId="3" type="noConversion"/>
  </si>
  <si>
    <t>Staff</t>
    <phoneticPr fontId="3" type="noConversion"/>
  </si>
  <si>
    <t xml:space="preserve">Registration (QR , print, notebook) </t>
    <phoneticPr fontId="3" type="noConversion"/>
  </si>
  <si>
    <t>Staff meals (lunch )</t>
    <phoneticPr fontId="3" type="noConversion"/>
  </si>
  <si>
    <t>Foam board (podium,lobby)</t>
    <phoneticPr fontId="3" type="noConversion"/>
  </si>
  <si>
    <t>AV system</t>
    <phoneticPr fontId="3" type="noConversion"/>
  </si>
  <si>
    <t>Interpreter receiver 110+</t>
    <phoneticPr fontId="3" type="noConversion"/>
  </si>
  <si>
    <t>Interpretation soundproof booth</t>
    <phoneticPr fontId="3" type="noConversion"/>
  </si>
  <si>
    <t>Interpretation system engineer</t>
    <phoneticPr fontId="3" type="noConversion"/>
  </si>
  <si>
    <t>Av switcher</t>
    <phoneticPr fontId="3" type="noConversion"/>
  </si>
  <si>
    <t>Av system engineer</t>
    <phoneticPr fontId="3" type="noConversion"/>
  </si>
  <si>
    <t>Photographer</t>
    <phoneticPr fontId="3" type="noConversion"/>
  </si>
  <si>
    <t xml:space="preserve">laptop and presenter </t>
    <phoneticPr fontId="3" type="noConversion"/>
  </si>
  <si>
    <t>Sound mixer</t>
    <phoneticPr fontId="3" type="noConversion"/>
  </si>
  <si>
    <t>Microphone and antenna system</t>
    <phoneticPr fontId="3" type="noConversion"/>
  </si>
  <si>
    <t>Sound engineer</t>
    <phoneticPr fontId="3" type="noConversion"/>
  </si>
  <si>
    <t>Sketch videos (Filming and editing)</t>
    <phoneticPr fontId="3" type="noConversion"/>
  </si>
  <si>
    <t>Registration system (Event-us)</t>
    <phoneticPr fontId="3" type="noConversion"/>
  </si>
  <si>
    <t>Total</t>
    <phoneticPr fontId="3" type="noConversion"/>
  </si>
  <si>
    <t>Payment date</t>
    <phoneticPr fontId="3" type="noConversion"/>
  </si>
  <si>
    <t>PM</t>
    <phoneticPr fontId="3" type="noConversion"/>
  </si>
  <si>
    <t xml:space="preserve">Name tag </t>
    <phoneticPr fontId="3" type="noConversion"/>
  </si>
  <si>
    <t>Gift &amp; Rental</t>
    <phoneticPr fontId="3" type="noConversion"/>
  </si>
  <si>
    <t>Gift</t>
    <phoneticPr fontId="3" type="noConversion"/>
  </si>
  <si>
    <t>20250326_1</t>
    <phoneticPr fontId="3" type="noConversion"/>
  </si>
  <si>
    <t xml:space="preserve">Venue and purchase items </t>
    <phoneticPr fontId="3" type="noConversion"/>
  </si>
  <si>
    <t>FOOD</t>
    <phoneticPr fontId="3" type="noConversion"/>
  </si>
  <si>
    <t>Interpreter (4 hour) (ENG-KOR)</t>
    <phoneticPr fontId="3" type="noConversion"/>
  </si>
  <si>
    <t>Design</t>
    <phoneticPr fontId="3" type="noConversion"/>
  </si>
  <si>
    <t>agency fee 12%</t>
    <phoneticPr fontId="3" type="noConversion"/>
  </si>
  <si>
    <t>Etc</t>
    <phoneticPr fontId="3" type="noConversion"/>
  </si>
  <si>
    <t>Interpretation</t>
    <phoneticPr fontId="3" type="noConversion"/>
  </si>
  <si>
    <t>AMOUNT(won)</t>
    <phoneticPr fontId="3" type="noConversion"/>
  </si>
  <si>
    <t>AMOUNT(dollar)</t>
    <phoneticPr fontId="3" type="noConversion"/>
  </si>
  <si>
    <t>Other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</si>
</sst>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_-[$$-409]* #,##0.00_ ;_-[$$-409]* \-#,##0.00\ ;_-[$$-409]* &quot;-&quot;??_ ;_-@_ "/>
  </numFmts>
  <fonts count="20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7" fillId="5" borderId="4" applyNumberFormat="0" applyFont="0" applyFill="0" applyBorder="0" applyAlignment="0" applyProtection="0">
      <alignment horizontal="center"/>
      <protection locked="0"/>
    </xf>
    <xf numFmtId="42" fontId="7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7" fillId="0" borderId="0" xfId="0" applyFont="1"/>
    <xf numFmtId="0" fontId="7" fillId="0" borderId="0" xfId="0" applyFont="1" applyProtection="1">
      <protection locked="0"/>
    </xf>
    <xf numFmtId="0" fontId="12" fillId="0" borderId="0" xfId="0" applyFont="1"/>
    <xf numFmtId="0" fontId="0" fillId="0" borderId="0" xfId="0" applyProtection="1">
      <protection locked="0"/>
    </xf>
    <xf numFmtId="41" fontId="7" fillId="0" borderId="0" xfId="5" applyFont="1" applyAlignment="1"/>
    <xf numFmtId="41" fontId="8" fillId="0" borderId="0" xfId="5" applyFont="1" applyFill="1" applyAlignment="1">
      <alignment horizontal="left"/>
    </xf>
    <xf numFmtId="41" fontId="2" fillId="0" borderId="0" xfId="5" applyFont="1" applyFill="1" applyAlignment="1">
      <alignment horizontal="left"/>
    </xf>
    <xf numFmtId="41" fontId="2" fillId="0" borderId="0" xfId="5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181" fontId="3" fillId="6" borderId="1" xfId="2" applyNumberFormat="1" applyFont="1" applyFill="1" applyBorder="1" applyAlignment="1" applyProtection="1"/>
    <xf numFmtId="37" fontId="3" fillId="5" borderId="1" xfId="2" applyNumberFormat="1" applyFont="1" applyFill="1" applyBorder="1" applyAlignment="1" applyProtection="1">
      <protection locked="0"/>
    </xf>
    <xf numFmtId="0" fontId="7" fillId="0" borderId="7" xfId="0" applyFont="1" applyBorder="1"/>
    <xf numFmtId="41" fontId="7" fillId="0" borderId="7" xfId="5" applyFont="1" applyBorder="1" applyAlignment="1"/>
    <xf numFmtId="0" fontId="18" fillId="5" borderId="1" xfId="0" applyFont="1" applyFill="1" applyBorder="1" applyAlignment="1" applyProtection="1">
      <alignment horizontal="left"/>
      <protection locked="0"/>
    </xf>
    <xf numFmtId="179" fontId="7" fillId="4" borderId="11" xfId="0" applyNumberFormat="1" applyFont="1" applyFill="1" applyBorder="1" applyProtection="1">
      <protection locked="0"/>
    </xf>
    <xf numFmtId="180" fontId="8" fillId="4" borderId="12" xfId="0" applyNumberFormat="1" applyFont="1" applyFill="1" applyBorder="1"/>
    <xf numFmtId="41" fontId="7" fillId="0" borderId="13" xfId="5" applyFont="1" applyBorder="1" applyAlignment="1"/>
    <xf numFmtId="41" fontId="13" fillId="0" borderId="12" xfId="5" applyFont="1" applyBorder="1" applyAlignment="1"/>
    <xf numFmtId="41" fontId="7" fillId="0" borderId="2" xfId="5" applyFont="1" applyBorder="1" applyAlignment="1"/>
    <xf numFmtId="0" fontId="10" fillId="0" borderId="3" xfId="0" applyFont="1" applyBorder="1"/>
    <xf numFmtId="14" fontId="7" fillId="3" borderId="2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/>
    <xf numFmtId="0" fontId="17" fillId="8" borderId="6" xfId="0" applyFont="1" applyFill="1" applyBorder="1" applyAlignment="1" applyProtection="1">
      <alignment horizontal="left"/>
      <protection locked="0"/>
    </xf>
    <xf numFmtId="180" fontId="7" fillId="4" borderId="14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2" fillId="0" borderId="3" xfId="5" applyFont="1" applyBorder="1" applyAlignment="1"/>
    <xf numFmtId="0" fontId="18" fillId="9" borderId="1" xfId="0" applyFont="1" applyFill="1" applyBorder="1" applyAlignment="1" applyProtection="1">
      <alignment horizontal="left"/>
      <protection locked="0"/>
    </xf>
    <xf numFmtId="37" fontId="3" fillId="9" borderId="1" xfId="2" applyNumberFormat="1" applyFont="1" applyFill="1" applyBorder="1" applyAlignment="1" applyProtection="1"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0" fontId="19" fillId="0" borderId="0" xfId="0" applyFont="1"/>
    <xf numFmtId="0" fontId="7" fillId="10" borderId="0" xfId="0" applyFont="1" applyFill="1"/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8" fontId="7" fillId="8" borderId="6" xfId="2" applyNumberFormat="1" applyFont="1" applyFill="1" applyBorder="1" applyAlignment="1" applyProtection="1"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178" fontId="7" fillId="8" borderId="6" xfId="2" applyNumberFormat="1" applyFont="1" applyFill="1" applyBorder="1" applyAlignment="1" applyProtection="1"/>
    <xf numFmtId="0" fontId="16" fillId="5" borderId="12" xfId="0" applyFont="1" applyFill="1" applyBorder="1" applyAlignment="1" applyProtection="1">
      <alignment horizontal="left"/>
      <protection locked="0"/>
    </xf>
    <xf numFmtId="37" fontId="7" fillId="5" borderId="12" xfId="2" applyNumberFormat="1" applyFont="1" applyFill="1" applyBorder="1" applyAlignment="1" applyProtection="1">
      <protection locked="0"/>
    </xf>
    <xf numFmtId="0" fontId="7" fillId="5" borderId="12" xfId="0" applyFont="1" applyFill="1" applyBorder="1" applyAlignment="1" applyProtection="1">
      <alignment horizontal="center"/>
      <protection locked="0"/>
    </xf>
    <xf numFmtId="181" fontId="7" fillId="6" borderId="12" xfId="2" applyNumberFormat="1" applyFont="1" applyFill="1" applyBorder="1" applyAlignment="1" applyProtection="1"/>
    <xf numFmtId="180" fontId="7" fillId="4" borderId="2" xfId="0" applyNumberFormat="1" applyFont="1" applyFill="1" applyBorder="1"/>
    <xf numFmtId="182" fontId="7" fillId="8" borderId="6" xfId="2" applyNumberFormat="1" applyFont="1" applyFill="1" applyBorder="1" applyAlignment="1" applyProtection="1"/>
    <xf numFmtId="182" fontId="3" fillId="6" borderId="1" xfId="2" applyNumberFormat="1" applyFont="1" applyFill="1" applyBorder="1" applyAlignment="1" applyProtection="1"/>
    <xf numFmtId="182" fontId="7" fillId="6" borderId="12" xfId="2" applyNumberFormat="1" applyFont="1" applyFill="1" applyBorder="1" applyAlignment="1" applyProtection="1"/>
    <xf numFmtId="181" fontId="3" fillId="6" borderId="4" xfId="2" applyNumberFormat="1" applyFont="1" applyFill="1" applyBorder="1" applyAlignment="1" applyProtection="1"/>
    <xf numFmtId="182" fontId="7" fillId="11" borderId="3" xfId="2" applyNumberFormat="1" applyFont="1" applyFill="1" applyBorder="1" applyAlignment="1" applyProtection="1"/>
    <xf numFmtId="0" fontId="17" fillId="8" borderId="5" xfId="0" applyFont="1" applyFill="1" applyBorder="1" applyAlignment="1" applyProtection="1">
      <alignment horizontal="left"/>
      <protection locked="0"/>
    </xf>
    <xf numFmtId="178" fontId="7" fillId="8" borderId="5" xfId="2" applyNumberFormat="1" applyFont="1" applyFill="1" applyBorder="1" applyAlignment="1" applyProtection="1"/>
    <xf numFmtId="182" fontId="7" fillId="8" borderId="15" xfId="2" applyNumberFormat="1" applyFont="1" applyFill="1" applyBorder="1" applyAlignment="1" applyProtection="1"/>
    <xf numFmtId="0" fontId="17" fillId="8" borderId="16" xfId="0" applyFont="1" applyFill="1" applyBorder="1" applyAlignment="1" applyProtection="1">
      <alignment horizontal="left"/>
      <protection locked="0"/>
    </xf>
    <xf numFmtId="178" fontId="7" fillId="8" borderId="16" xfId="2" applyNumberFormat="1" applyFont="1" applyFill="1" applyBorder="1" applyAlignment="1" applyProtection="1">
      <protection locked="0"/>
    </xf>
    <xf numFmtId="182" fontId="7" fillId="4" borderId="2" xfId="0" applyNumberFormat="1" applyFont="1" applyFill="1" applyBorder="1"/>
    <xf numFmtId="182" fontId="7" fillId="4" borderId="14" xfId="0" applyNumberFormat="1" applyFont="1" applyFill="1" applyBorder="1"/>
    <xf numFmtId="182" fontId="7" fillId="4" borderId="11" xfId="0" applyNumberFormat="1" applyFont="1" applyFill="1" applyBorder="1" applyProtection="1">
      <protection locked="0"/>
    </xf>
    <xf numFmtId="182" fontId="8" fillId="4" borderId="12" xfId="0" applyNumberFormat="1" applyFont="1" applyFill="1" applyBorder="1"/>
    <xf numFmtId="10" fontId="0" fillId="4" borderId="2" xfId="0" applyNumberFormat="1" applyFill="1" applyBorder="1" applyProtection="1">
      <protection locked="0"/>
    </xf>
    <xf numFmtId="0" fontId="7" fillId="8" borderId="15" xfId="0" applyFont="1" applyFill="1" applyBorder="1" applyAlignment="1" applyProtection="1">
      <alignment horizontal="center"/>
      <protection locked="0"/>
    </xf>
    <xf numFmtId="178" fontId="7" fillId="8" borderId="16" xfId="2" applyNumberFormat="1" applyFont="1" applyFill="1" applyBorder="1" applyAlignment="1" applyProtection="1"/>
    <xf numFmtId="182" fontId="7" fillId="8" borderId="6" xfId="7" applyNumberFormat="1" applyFont="1" applyFill="1" applyBorder="1" applyAlignment="1" applyProtection="1"/>
    <xf numFmtId="0" fontId="15" fillId="0" borderId="0" xfId="0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11" fillId="7" borderId="8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41" fontId="2" fillId="0" borderId="0" xfId="5" applyFont="1" applyAlignment="1">
      <alignment horizontal="center"/>
    </xf>
    <xf numFmtId="41" fontId="7" fillId="0" borderId="0" xfId="5" applyFont="1" applyBorder="1" applyAlignment="1">
      <alignment horizontal="center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17" fillId="0" borderId="4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</cellXfs>
  <cellStyles count="8">
    <cellStyle name="Normal 2" xfId="1" xr:uid="{00000000-0005-0000-0000-000001000000}"/>
    <cellStyle name="쉼표" xfId="2" builtinId="3"/>
    <cellStyle name="쉼표 [0]" xfId="5" builtinId="6"/>
    <cellStyle name="쉼표 [0] 2" xfId="3" xr:uid="{00000000-0005-0000-0000-000005000000}"/>
    <cellStyle name="쉼표 2" xfId="4" xr:uid="{00000000-0005-0000-0000-000006000000}"/>
    <cellStyle name="스타일 1" xfId="6" xr:uid="{393A1E64-1A98-4CB4-9EDD-DFEDB6023562}"/>
    <cellStyle name="통화 [0]" xfId="7" builtinId="7"/>
    <cellStyle name="표준" xfId="0" builtinId="0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8"/>
  <sheetViews>
    <sheetView showGridLines="0" tabSelected="1" topLeftCell="A44" zoomScale="115" zoomScaleNormal="115" workbookViewId="0">
      <selection activeCell="H31" sqref="H31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5" customWidth="1"/>
    <col min="5" max="5" width="16.5703125" style="1" customWidth="1"/>
    <col min="6" max="6" width="20.28515625" style="1" customWidth="1"/>
    <col min="7" max="16384" width="9.140625" style="1"/>
  </cols>
  <sheetData>
    <row r="1" spans="1:7" ht="30.75" x14ac:dyDescent="0.45">
      <c r="A1" s="69" t="s">
        <v>17</v>
      </c>
      <c r="B1" s="69"/>
      <c r="D1" s="68" t="s">
        <v>9</v>
      </c>
      <c r="E1" s="68"/>
    </row>
    <row r="2" spans="1:7" x14ac:dyDescent="0.3">
      <c r="A2" s="70"/>
      <c r="B2" s="70"/>
    </row>
    <row r="3" spans="1:7" x14ac:dyDescent="0.3">
      <c r="A3" s="8"/>
      <c r="D3" s="6" t="s">
        <v>0</v>
      </c>
      <c r="E3" s="28">
        <f ca="1">TODAY()</f>
        <v>45755</v>
      </c>
    </row>
    <row r="4" spans="1:7" x14ac:dyDescent="0.3">
      <c r="A4" s="2" t="s">
        <v>10</v>
      </c>
      <c r="D4" s="7" t="s">
        <v>7</v>
      </c>
      <c r="E4" s="15" t="s">
        <v>59</v>
      </c>
    </row>
    <row r="5" spans="1:7" x14ac:dyDescent="0.3">
      <c r="A5" s="2" t="s">
        <v>11</v>
      </c>
      <c r="D5" s="33" t="s">
        <v>54</v>
      </c>
      <c r="E5" s="14"/>
    </row>
    <row r="6" spans="1:7" x14ac:dyDescent="0.3">
      <c r="A6" s="2" t="s">
        <v>19</v>
      </c>
      <c r="D6" s="8" t="s">
        <v>15</v>
      </c>
      <c r="E6"/>
    </row>
    <row r="7" spans="1:7" x14ac:dyDescent="0.3">
      <c r="A7" s="2" t="s">
        <v>18</v>
      </c>
      <c r="D7" s="8"/>
      <c r="E7"/>
    </row>
    <row r="8" spans="1:7" x14ac:dyDescent="0.3">
      <c r="A8" s="2" t="s">
        <v>8</v>
      </c>
      <c r="B8" s="1" t="s">
        <v>25</v>
      </c>
      <c r="D8" s="78" t="s">
        <v>28</v>
      </c>
      <c r="E8" s="78"/>
    </row>
    <row r="9" spans="1:7" x14ac:dyDescent="0.3">
      <c r="A9" s="4" t="s">
        <v>12</v>
      </c>
      <c r="B9" s="1" t="s">
        <v>27</v>
      </c>
      <c r="D9" s="79" t="s">
        <v>26</v>
      </c>
      <c r="E9" s="79"/>
    </row>
    <row r="10" spans="1:7" x14ac:dyDescent="0.3">
      <c r="A10" s="4"/>
      <c r="B10" s="19"/>
      <c r="C10" s="19"/>
      <c r="D10" s="20"/>
      <c r="E10" s="19"/>
      <c r="F10" s="19"/>
    </row>
    <row r="11" spans="1:7" ht="16.5" x14ac:dyDescent="0.3">
      <c r="A11" s="39" t="s">
        <v>1</v>
      </c>
      <c r="B11" s="40" t="s">
        <v>6</v>
      </c>
      <c r="C11" s="40" t="s">
        <v>5</v>
      </c>
      <c r="D11" s="41" t="s">
        <v>14</v>
      </c>
      <c r="E11" s="41" t="s">
        <v>67</v>
      </c>
      <c r="F11" s="41" t="s">
        <v>68</v>
      </c>
      <c r="G11" s="1">
        <v>1460</v>
      </c>
    </row>
    <row r="12" spans="1:7" ht="17.25" customHeight="1" x14ac:dyDescent="0.3">
      <c r="A12" s="80"/>
      <c r="B12" s="81"/>
      <c r="C12" s="81"/>
      <c r="D12" s="81"/>
      <c r="E12" s="81"/>
      <c r="F12" s="81"/>
    </row>
    <row r="13" spans="1:7" x14ac:dyDescent="0.3">
      <c r="A13" s="30" t="s">
        <v>29</v>
      </c>
      <c r="B13" s="42"/>
      <c r="C13" s="43"/>
      <c r="D13" s="43"/>
      <c r="E13" s="44">
        <v>16000000</v>
      </c>
      <c r="F13" s="50">
        <f>SUM(E13/1460)</f>
        <v>10958.904109589041</v>
      </c>
    </row>
    <row r="14" spans="1:7" ht="15" customHeight="1" x14ac:dyDescent="0.3">
      <c r="A14" s="21" t="s">
        <v>60</v>
      </c>
      <c r="B14" s="18">
        <v>2000000</v>
      </c>
      <c r="C14" s="16">
        <v>1</v>
      </c>
      <c r="D14" s="16">
        <v>1</v>
      </c>
      <c r="E14" s="53">
        <f t="shared" ref="E14:E15" si="0">B14*C14*D14</f>
        <v>2000000</v>
      </c>
      <c r="F14" s="54">
        <f>SUM(E14/1460)</f>
        <v>1369.8630136986301</v>
      </c>
    </row>
    <row r="15" spans="1:7" ht="15" customHeight="1" x14ac:dyDescent="0.3">
      <c r="A15" s="21" t="s">
        <v>30</v>
      </c>
      <c r="B15" s="18">
        <v>25000</v>
      </c>
      <c r="C15" s="16">
        <v>80</v>
      </c>
      <c r="D15" s="16">
        <v>1</v>
      </c>
      <c r="E15" s="53">
        <f t="shared" si="0"/>
        <v>2000000</v>
      </c>
      <c r="F15" s="54">
        <f t="shared" ref="F15:F34" si="1">SUM(E15/1460)</f>
        <v>1369.8630136986301</v>
      </c>
    </row>
    <row r="16" spans="1:7" ht="15" customHeight="1" x14ac:dyDescent="0.3">
      <c r="A16" s="21" t="s">
        <v>61</v>
      </c>
      <c r="B16" s="18">
        <v>150000</v>
      </c>
      <c r="C16" s="16">
        <v>80</v>
      </c>
      <c r="D16" s="16">
        <v>1</v>
      </c>
      <c r="E16" s="53">
        <f t="shared" ref="E16" si="2">B16*C16*D16</f>
        <v>12000000</v>
      </c>
      <c r="F16" s="54">
        <f t="shared" si="1"/>
        <v>8219.17808219178</v>
      </c>
    </row>
    <row r="17" spans="1:10" ht="15" customHeight="1" x14ac:dyDescent="0.3">
      <c r="A17" s="21" t="s">
        <v>65</v>
      </c>
      <c r="B17" s="18">
        <v>500000</v>
      </c>
      <c r="C17" s="16">
        <v>1</v>
      </c>
      <c r="D17" s="16">
        <v>1</v>
      </c>
      <c r="E17" s="53"/>
      <c r="F17" s="54">
        <f t="shared" si="1"/>
        <v>0</v>
      </c>
    </row>
    <row r="18" spans="1:10" x14ac:dyDescent="0.3">
      <c r="A18" s="58" t="s">
        <v>35</v>
      </c>
      <c r="B18" s="59"/>
      <c r="C18" s="43"/>
      <c r="D18" s="43"/>
      <c r="E18" s="56">
        <f>SUM(E20:E25)</f>
        <v>2275000</v>
      </c>
      <c r="F18" s="57">
        <f t="shared" si="1"/>
        <v>1558.2191780821918</v>
      </c>
    </row>
    <row r="19" spans="1:10" ht="15" customHeight="1" x14ac:dyDescent="0.3">
      <c r="A19" s="21" t="s">
        <v>23</v>
      </c>
      <c r="B19" s="18">
        <v>500000</v>
      </c>
      <c r="C19" s="16">
        <v>1</v>
      </c>
      <c r="D19" s="16">
        <v>1</v>
      </c>
      <c r="E19" s="53">
        <f>B19*C19*D19</f>
        <v>500000</v>
      </c>
      <c r="F19" s="54">
        <f t="shared" si="1"/>
        <v>342.46575342465752</v>
      </c>
    </row>
    <row r="20" spans="1:10" ht="15" customHeight="1" x14ac:dyDescent="0.3">
      <c r="A20" s="21" t="s">
        <v>55</v>
      </c>
      <c r="B20" s="18">
        <v>300000</v>
      </c>
      <c r="C20" s="16">
        <v>2</v>
      </c>
      <c r="D20" s="16">
        <v>1</v>
      </c>
      <c r="E20" s="53">
        <f t="shared" ref="E20:E21" si="3">B20*C20*D20</f>
        <v>600000</v>
      </c>
      <c r="F20" s="54">
        <f t="shared" si="1"/>
        <v>410.95890410958901</v>
      </c>
    </row>
    <row r="21" spans="1:10" ht="15" customHeight="1" x14ac:dyDescent="0.3">
      <c r="A21" s="21" t="s">
        <v>36</v>
      </c>
      <c r="B21" s="18">
        <v>225000</v>
      </c>
      <c r="C21" s="16">
        <v>3</v>
      </c>
      <c r="D21" s="16">
        <v>1</v>
      </c>
      <c r="E21" s="53">
        <f t="shared" si="3"/>
        <v>675000</v>
      </c>
      <c r="F21" s="54">
        <f t="shared" si="1"/>
        <v>462.32876712328766</v>
      </c>
    </row>
    <row r="22" spans="1:10" ht="15" customHeight="1" x14ac:dyDescent="0.3">
      <c r="A22" s="21" t="s">
        <v>52</v>
      </c>
      <c r="B22" s="18">
        <v>300000</v>
      </c>
      <c r="C22" s="16">
        <v>1</v>
      </c>
      <c r="D22" s="16">
        <v>1</v>
      </c>
      <c r="E22" s="53">
        <f t="shared" ref="E22:E26" si="4">B22*C22*D22</f>
        <v>300000</v>
      </c>
      <c r="F22" s="54">
        <f t="shared" si="1"/>
        <v>205.47945205479451</v>
      </c>
    </row>
    <row r="23" spans="1:10" ht="15" customHeight="1" x14ac:dyDescent="0.3">
      <c r="A23" s="21" t="s">
        <v>37</v>
      </c>
      <c r="B23" s="18">
        <v>200000</v>
      </c>
      <c r="C23" s="16">
        <v>1</v>
      </c>
      <c r="D23" s="16">
        <v>1</v>
      </c>
      <c r="E23" s="53">
        <f t="shared" si="4"/>
        <v>200000</v>
      </c>
      <c r="F23" s="54">
        <f t="shared" si="1"/>
        <v>136.98630136986301</v>
      </c>
    </row>
    <row r="24" spans="1:10" ht="15" customHeight="1" x14ac:dyDescent="0.3">
      <c r="A24" s="21" t="s">
        <v>56</v>
      </c>
      <c r="B24" s="18">
        <v>3000</v>
      </c>
      <c r="C24" s="16">
        <v>100</v>
      </c>
      <c r="D24" s="16">
        <v>1</v>
      </c>
      <c r="E24" s="53">
        <f t="shared" si="4"/>
        <v>300000</v>
      </c>
      <c r="F24" s="54">
        <f t="shared" si="1"/>
        <v>205.47945205479451</v>
      </c>
    </row>
    <row r="25" spans="1:10" x14ac:dyDescent="0.3">
      <c r="A25" s="21" t="s">
        <v>38</v>
      </c>
      <c r="B25" s="18">
        <v>200000</v>
      </c>
      <c r="C25" s="16">
        <v>1</v>
      </c>
      <c r="D25" s="16">
        <v>1</v>
      </c>
      <c r="E25" s="53">
        <f t="shared" si="4"/>
        <v>200000</v>
      </c>
      <c r="F25" s="54">
        <f t="shared" si="1"/>
        <v>136.98630136986301</v>
      </c>
    </row>
    <row r="26" spans="1:10" x14ac:dyDescent="0.3">
      <c r="A26" s="21" t="s">
        <v>34</v>
      </c>
      <c r="B26" s="18">
        <v>200000</v>
      </c>
      <c r="C26" s="16">
        <v>1</v>
      </c>
      <c r="D26" s="16">
        <v>1</v>
      </c>
      <c r="E26" s="53">
        <f t="shared" si="4"/>
        <v>200000</v>
      </c>
      <c r="F26" s="54">
        <f t="shared" si="1"/>
        <v>136.98630136986301</v>
      </c>
    </row>
    <row r="27" spans="1:10" ht="15" customHeight="1" x14ac:dyDescent="0.3">
      <c r="A27" s="55" t="s">
        <v>57</v>
      </c>
      <c r="B27" s="42"/>
      <c r="C27" s="43"/>
      <c r="D27" s="65"/>
      <c r="E27" s="66">
        <f>SUM(E28:E34)</f>
        <v>2900000</v>
      </c>
      <c r="F27" s="57">
        <f t="shared" si="1"/>
        <v>1986.3013698630136</v>
      </c>
    </row>
    <row r="28" spans="1:10" ht="15" customHeight="1" x14ac:dyDescent="0.3">
      <c r="A28" s="21" t="s">
        <v>58</v>
      </c>
      <c r="B28" s="18"/>
      <c r="C28" s="16">
        <v>80</v>
      </c>
      <c r="D28" s="16">
        <v>1</v>
      </c>
      <c r="E28" s="53">
        <f t="shared" ref="E28:E30" si="5">B28*C28*D28</f>
        <v>0</v>
      </c>
      <c r="F28" s="54">
        <f t="shared" si="1"/>
        <v>0</v>
      </c>
      <c r="G28" s="38"/>
      <c r="H28" s="38"/>
      <c r="I28" s="38"/>
      <c r="J28" s="38"/>
    </row>
    <row r="29" spans="1:10" ht="15" customHeight="1" x14ac:dyDescent="0.3">
      <c r="A29" s="21" t="s">
        <v>31</v>
      </c>
      <c r="B29" s="18">
        <v>100000</v>
      </c>
      <c r="C29" s="16">
        <v>2</v>
      </c>
      <c r="D29" s="16">
        <v>1</v>
      </c>
      <c r="E29" s="53">
        <f t="shared" si="5"/>
        <v>200000</v>
      </c>
      <c r="F29" s="54">
        <f t="shared" si="1"/>
        <v>136.98630136986301</v>
      </c>
      <c r="G29" s="38"/>
      <c r="H29" s="38"/>
      <c r="I29" s="38"/>
      <c r="J29" s="38"/>
    </row>
    <row r="30" spans="1:10" ht="15" customHeight="1" x14ac:dyDescent="0.3">
      <c r="A30" s="21" t="s">
        <v>32</v>
      </c>
      <c r="B30" s="18">
        <v>300000</v>
      </c>
      <c r="C30" s="16">
        <v>2</v>
      </c>
      <c r="D30" s="16">
        <v>1</v>
      </c>
      <c r="E30" s="53">
        <f t="shared" si="5"/>
        <v>600000</v>
      </c>
      <c r="F30" s="54">
        <f t="shared" si="1"/>
        <v>410.95890410958901</v>
      </c>
    </row>
    <row r="31" spans="1:10" ht="15" customHeight="1" x14ac:dyDescent="0.3">
      <c r="A31" s="21" t="s">
        <v>63</v>
      </c>
      <c r="B31" s="18">
        <v>300000</v>
      </c>
      <c r="C31" s="16">
        <v>1</v>
      </c>
      <c r="D31" s="16">
        <v>1</v>
      </c>
      <c r="E31" s="53">
        <f t="shared" ref="E31:E34" si="6">B31*C31*D31</f>
        <v>300000</v>
      </c>
      <c r="F31" s="54">
        <f t="shared" si="1"/>
        <v>205.47945205479451</v>
      </c>
      <c r="I31" s="37"/>
    </row>
    <row r="32" spans="1:10" ht="15" customHeight="1" x14ac:dyDescent="0.3">
      <c r="A32" s="21" t="s">
        <v>39</v>
      </c>
      <c r="B32" s="18">
        <v>200000</v>
      </c>
      <c r="C32" s="16">
        <v>1</v>
      </c>
      <c r="D32" s="16">
        <v>1</v>
      </c>
      <c r="E32" s="53">
        <f t="shared" si="6"/>
        <v>200000</v>
      </c>
      <c r="F32" s="54">
        <f t="shared" si="1"/>
        <v>136.98630136986301</v>
      </c>
    </row>
    <row r="33" spans="1:6" ht="15" customHeight="1" x14ac:dyDescent="0.3">
      <c r="A33" s="21" t="s">
        <v>33</v>
      </c>
      <c r="B33" s="18">
        <v>55000</v>
      </c>
      <c r="C33" s="16">
        <v>20</v>
      </c>
      <c r="D33" s="16">
        <v>1</v>
      </c>
      <c r="E33" s="53">
        <f t="shared" si="6"/>
        <v>1100000</v>
      </c>
      <c r="F33" s="54">
        <f t="shared" si="1"/>
        <v>753.42465753424653</v>
      </c>
    </row>
    <row r="34" spans="1:6" x14ac:dyDescent="0.3">
      <c r="A34" s="21" t="s">
        <v>34</v>
      </c>
      <c r="B34" s="18">
        <v>250000</v>
      </c>
      <c r="C34" s="16">
        <v>2</v>
      </c>
      <c r="D34" s="16">
        <v>1</v>
      </c>
      <c r="E34" s="53">
        <f t="shared" si="6"/>
        <v>500000</v>
      </c>
      <c r="F34" s="54">
        <f t="shared" si="1"/>
        <v>342.46575342465752</v>
      </c>
    </row>
    <row r="35" spans="1:6" ht="15" customHeight="1" x14ac:dyDescent="0.3">
      <c r="A35" s="30" t="s">
        <v>66</v>
      </c>
      <c r="B35" s="42"/>
      <c r="C35" s="43"/>
      <c r="D35" s="65"/>
      <c r="E35" s="44">
        <f>SUM(E36:E40)</f>
        <v>0</v>
      </c>
      <c r="F35" s="50">
        <f>SUM(F36:F40)</f>
        <v>0</v>
      </c>
    </row>
    <row r="36" spans="1:6" ht="15" customHeight="1" x14ac:dyDescent="0.3">
      <c r="A36" s="21" t="s">
        <v>62</v>
      </c>
      <c r="B36" s="18">
        <v>1000000</v>
      </c>
      <c r="C36" s="16">
        <v>2</v>
      </c>
      <c r="D36" s="16">
        <v>1</v>
      </c>
      <c r="E36" s="17"/>
      <c r="F36" s="17"/>
    </row>
    <row r="37" spans="1:6" ht="15" customHeight="1" x14ac:dyDescent="0.3">
      <c r="A37" s="21" t="s">
        <v>41</v>
      </c>
      <c r="B37" s="18">
        <v>3000</v>
      </c>
      <c r="C37" s="16">
        <v>110</v>
      </c>
      <c r="D37" s="16">
        <v>1</v>
      </c>
      <c r="E37" s="17"/>
      <c r="F37" s="17"/>
    </row>
    <row r="38" spans="1:6" ht="15" customHeight="1" x14ac:dyDescent="0.3">
      <c r="A38" s="21" t="s">
        <v>42</v>
      </c>
      <c r="B38" s="18">
        <v>1000000</v>
      </c>
      <c r="C38" s="16">
        <v>1</v>
      </c>
      <c r="D38" s="16">
        <v>1</v>
      </c>
      <c r="E38" s="17"/>
      <c r="F38" s="17"/>
    </row>
    <row r="39" spans="1:6" ht="15" customHeight="1" x14ac:dyDescent="0.3">
      <c r="A39" s="21" t="s">
        <v>43</v>
      </c>
      <c r="B39" s="18">
        <v>300000</v>
      </c>
      <c r="C39" s="16">
        <v>1</v>
      </c>
      <c r="D39" s="16">
        <v>1</v>
      </c>
      <c r="E39" s="17"/>
      <c r="F39" s="17"/>
    </row>
    <row r="40" spans="1:6" x14ac:dyDescent="0.3">
      <c r="A40" s="21" t="s">
        <v>34</v>
      </c>
      <c r="B40" s="18">
        <v>200000</v>
      </c>
      <c r="C40" s="16">
        <v>1</v>
      </c>
      <c r="D40" s="16">
        <v>1</v>
      </c>
      <c r="E40" s="17"/>
      <c r="F40" s="17"/>
    </row>
    <row r="41" spans="1:6" ht="15" customHeight="1" x14ac:dyDescent="0.3">
      <c r="A41" s="30" t="s">
        <v>40</v>
      </c>
      <c r="B41" s="42"/>
      <c r="C41" s="43"/>
      <c r="D41" s="65"/>
      <c r="E41" s="44">
        <f>SUM(E42:E49)</f>
        <v>1600000</v>
      </c>
      <c r="F41" s="67">
        <f>SUM(F42:F49)</f>
        <v>1095.8904109589041</v>
      </c>
    </row>
    <row r="42" spans="1:6" ht="15" customHeight="1" x14ac:dyDescent="0.3">
      <c r="A42" s="21" t="s">
        <v>46</v>
      </c>
      <c r="B42" s="18">
        <v>800000</v>
      </c>
      <c r="C42" s="16">
        <v>1</v>
      </c>
      <c r="D42" s="16">
        <v>1</v>
      </c>
      <c r="E42" s="17"/>
      <c r="F42" s="17"/>
    </row>
    <row r="43" spans="1:6" ht="15" customHeight="1" x14ac:dyDescent="0.3">
      <c r="A43" s="34" t="s">
        <v>51</v>
      </c>
      <c r="B43" s="35">
        <v>1500000</v>
      </c>
      <c r="C43" s="36">
        <v>1</v>
      </c>
      <c r="D43" s="36">
        <v>1</v>
      </c>
      <c r="E43" s="17"/>
      <c r="F43" s="17"/>
    </row>
    <row r="44" spans="1:6" ht="15" customHeight="1" x14ac:dyDescent="0.3">
      <c r="A44" s="21" t="s">
        <v>44</v>
      </c>
      <c r="B44" s="18">
        <v>800000</v>
      </c>
      <c r="C44" s="16">
        <v>1</v>
      </c>
      <c r="D44" s="16">
        <v>1</v>
      </c>
      <c r="E44" s="17">
        <f t="shared" ref="E44" si="7">B44*C44*D44</f>
        <v>800000</v>
      </c>
      <c r="F44" s="51">
        <f>SUM(E44/1460)</f>
        <v>547.94520547945206</v>
      </c>
    </row>
    <row r="45" spans="1:6" ht="15" customHeight="1" x14ac:dyDescent="0.3">
      <c r="A45" s="21" t="s">
        <v>47</v>
      </c>
      <c r="B45" s="18">
        <v>300000</v>
      </c>
      <c r="C45" s="16">
        <v>1</v>
      </c>
      <c r="D45" s="16">
        <v>1</v>
      </c>
      <c r="E45" s="17"/>
      <c r="F45" s="51">
        <f t="shared" ref="F45:F47" si="8">SUM(E45/1460)</f>
        <v>0</v>
      </c>
    </row>
    <row r="46" spans="1:6" ht="15" customHeight="1" x14ac:dyDescent="0.3">
      <c r="A46" s="21" t="s">
        <v>45</v>
      </c>
      <c r="B46" s="18">
        <v>300000</v>
      </c>
      <c r="C46" s="16">
        <v>1</v>
      </c>
      <c r="D46" s="16">
        <v>1</v>
      </c>
      <c r="E46" s="17">
        <f t="shared" ref="E46:E47" si="9">B46*C46*D46</f>
        <v>300000</v>
      </c>
      <c r="F46" s="51">
        <f t="shared" si="8"/>
        <v>205.47945205479451</v>
      </c>
    </row>
    <row r="47" spans="1:6" ht="15" customHeight="1" x14ac:dyDescent="0.3">
      <c r="A47" s="21" t="s">
        <v>48</v>
      </c>
      <c r="B47" s="18">
        <v>500000</v>
      </c>
      <c r="C47" s="16">
        <v>1</v>
      </c>
      <c r="D47" s="16">
        <v>1</v>
      </c>
      <c r="E47" s="17">
        <f t="shared" si="9"/>
        <v>500000</v>
      </c>
      <c r="F47" s="51">
        <f t="shared" si="8"/>
        <v>342.46575342465752</v>
      </c>
    </row>
    <row r="48" spans="1:6" ht="15" customHeight="1" x14ac:dyDescent="0.3">
      <c r="A48" s="21" t="s">
        <v>49</v>
      </c>
      <c r="B48" s="18">
        <v>500000</v>
      </c>
      <c r="C48" s="16">
        <v>1</v>
      </c>
      <c r="D48" s="16">
        <v>1</v>
      </c>
      <c r="E48" s="17"/>
      <c r="F48" s="17"/>
    </row>
    <row r="49" spans="1:6" x14ac:dyDescent="0.3">
      <c r="A49" s="21" t="s">
        <v>50</v>
      </c>
      <c r="B49" s="18">
        <v>300000</v>
      </c>
      <c r="C49" s="16">
        <v>1</v>
      </c>
      <c r="D49" s="16">
        <v>1</v>
      </c>
      <c r="E49" s="17"/>
      <c r="F49" s="17"/>
    </row>
    <row r="50" spans="1:6" ht="14.25" customHeight="1" x14ac:dyDescent="0.3">
      <c r="A50" s="30" t="s">
        <v>53</v>
      </c>
      <c r="B50" s="42"/>
      <c r="C50" s="43"/>
      <c r="D50" s="43"/>
      <c r="E50" s="44"/>
      <c r="F50" s="44"/>
    </row>
    <row r="51" spans="1:6" ht="14.25" customHeight="1" x14ac:dyDescent="0.3">
      <c r="A51" s="21" t="s">
        <v>64</v>
      </c>
      <c r="B51" s="18">
        <f>SUM(E41,E35,E27,E18,E13)</f>
        <v>22775000</v>
      </c>
      <c r="C51" s="16">
        <v>0.12</v>
      </c>
      <c r="D51" s="16">
        <v>1</v>
      </c>
      <c r="E51" s="17">
        <f>B51*C51*D51</f>
        <v>2733000</v>
      </c>
      <c r="F51" s="51">
        <f>SUM(E51/1460)</f>
        <v>1871.9178082191781</v>
      </c>
    </row>
    <row r="52" spans="1:6" ht="15" customHeight="1" x14ac:dyDescent="0.3">
      <c r="A52" s="21" t="s">
        <v>24</v>
      </c>
      <c r="B52" s="18"/>
      <c r="C52" s="16">
        <v>1</v>
      </c>
      <c r="D52" s="16">
        <v>1</v>
      </c>
      <c r="E52" s="17">
        <f>B52*C52*D52</f>
        <v>0</v>
      </c>
      <c r="F52" s="51">
        <f>C52*D52*E52</f>
        <v>0</v>
      </c>
    </row>
    <row r="53" spans="1:6" ht="15" customHeight="1" x14ac:dyDescent="0.3">
      <c r="A53" s="45"/>
      <c r="B53" s="46"/>
      <c r="C53" s="47"/>
      <c r="D53" s="47"/>
      <c r="E53" s="48">
        <f>SUM(B51,E51,E52)</f>
        <v>25508000</v>
      </c>
      <c r="F53" s="52">
        <f>SUM(E53/1460)</f>
        <v>17471.232876712329</v>
      </c>
    </row>
    <row r="54" spans="1:6" x14ac:dyDescent="0.3">
      <c r="A54" s="82"/>
      <c r="B54" s="83"/>
      <c r="C54" s="83"/>
      <c r="D54" s="83"/>
      <c r="E54" s="83"/>
      <c r="F54" s="83"/>
    </row>
    <row r="55" spans="1:6" x14ac:dyDescent="0.3">
      <c r="A55" s="84"/>
      <c r="B55" s="85"/>
      <c r="C55" s="85"/>
      <c r="D55" s="85"/>
      <c r="E55" s="85"/>
      <c r="F55" s="85"/>
    </row>
    <row r="56" spans="1:6" ht="16.5" x14ac:dyDescent="0.3">
      <c r="A56" s="74" t="s">
        <v>22</v>
      </c>
      <c r="B56" s="75"/>
      <c r="C56" s="27"/>
      <c r="D56" s="26" t="s">
        <v>13</v>
      </c>
      <c r="E56" s="49">
        <f>SUM(E53)</f>
        <v>25508000</v>
      </c>
      <c r="F56" s="60">
        <f>SUM(F53)</f>
        <v>17471.232876712329</v>
      </c>
    </row>
    <row r="57" spans="1:6" ht="16.5" x14ac:dyDescent="0.3">
      <c r="A57" s="76"/>
      <c r="B57" s="77"/>
      <c r="C57" s="3"/>
      <c r="D57" s="26" t="s">
        <v>3</v>
      </c>
      <c r="E57" s="32">
        <v>0.1</v>
      </c>
      <c r="F57" s="64">
        <v>0.05</v>
      </c>
    </row>
    <row r="58" spans="1:6" ht="16.5" x14ac:dyDescent="0.3">
      <c r="A58" s="72"/>
      <c r="B58" s="73"/>
      <c r="C58" s="29"/>
      <c r="D58" s="26" t="s">
        <v>4</v>
      </c>
      <c r="E58" s="31">
        <f>ROUND(E56*E57,2)</f>
        <v>2550800</v>
      </c>
      <c r="F58" s="61">
        <f>ROUND(F56*F57,2)</f>
        <v>873.56</v>
      </c>
    </row>
    <row r="59" spans="1:6" ht="17.25" thickBot="1" x14ac:dyDescent="0.35">
      <c r="C59" s="3"/>
      <c r="D59" s="24" t="s">
        <v>69</v>
      </c>
      <c r="E59" s="22">
        <v>0</v>
      </c>
      <c r="F59" s="62">
        <v>0</v>
      </c>
    </row>
    <row r="60" spans="1:6" ht="17.25" thickTop="1" x14ac:dyDescent="0.3">
      <c r="A60" s="10" t="s">
        <v>21</v>
      </c>
      <c r="B60" s="11"/>
      <c r="C60" s="3"/>
      <c r="D60" s="25" t="s">
        <v>20</v>
      </c>
      <c r="E60" s="23">
        <f>SUM(E56+E58)</f>
        <v>28058800</v>
      </c>
      <c r="F60" s="63">
        <f>SUM(F56+F58)</f>
        <v>18344.79287671233</v>
      </c>
    </row>
    <row r="61" spans="1:6" x14ac:dyDescent="0.3">
      <c r="A61" s="13" t="s">
        <v>16</v>
      </c>
      <c r="B61" s="12"/>
    </row>
    <row r="62" spans="1:6" x14ac:dyDescent="0.3">
      <c r="D62" s="71"/>
      <c r="E62" s="71"/>
    </row>
    <row r="63" spans="1:6" ht="18" x14ac:dyDescent="0.35">
      <c r="A63" s="9" t="s">
        <v>2</v>
      </c>
      <c r="B63" s="9"/>
    </row>
    <row r="65" spans="3:6" x14ac:dyDescent="0.3">
      <c r="C65" s="11"/>
      <c r="D65" s="11"/>
      <c r="E65" s="11"/>
      <c r="F65" s="11"/>
    </row>
    <row r="66" spans="3:6" x14ac:dyDescent="0.3">
      <c r="C66" s="12"/>
      <c r="D66" s="12"/>
      <c r="E66" s="12"/>
      <c r="F66" s="12"/>
    </row>
    <row r="68" spans="3:6" ht="18" x14ac:dyDescent="0.35">
      <c r="C68" s="9"/>
      <c r="D68" s="9"/>
      <c r="E68" s="9"/>
      <c r="F68" s="9"/>
    </row>
  </sheetData>
  <mergeCells count="12">
    <mergeCell ref="D1:E1"/>
    <mergeCell ref="A1:B1"/>
    <mergeCell ref="A2:B2"/>
    <mergeCell ref="D62:E62"/>
    <mergeCell ref="A58:B58"/>
    <mergeCell ref="A56:B56"/>
    <mergeCell ref="A57:B57"/>
    <mergeCell ref="D8:E8"/>
    <mergeCell ref="D9:E9"/>
    <mergeCell ref="A12:F12"/>
    <mergeCell ref="A54:F54"/>
    <mergeCell ref="A55:F55"/>
  </mergeCells>
  <phoneticPr fontId="3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7 E35" formula="1"/>
    <ignoredError sqref="B5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2025-04-08T07:03:59Z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