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03FC037B-F449-4604-84A1-A703A87A43F9}" xr6:coauthVersionLast="47" xr6:coauthVersionMax="47" xr10:uidLastSave="{00000000-0000-0000-0000-000000000000}"/>
  <bookViews>
    <workbookView xWindow="1950" yWindow="0" windowWidth="17235" windowHeight="15585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Invoice!$E$55</definedName>
    <definedName name="Inv_Total">#REF!</definedName>
    <definedName name="_xlnm.Print_Area" localSheetId="0">Invoice!$A$1:$E$63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0" l="1"/>
  <c r="E16" i="10"/>
  <c r="E14" i="10"/>
  <c r="E17" i="10"/>
  <c r="E44" i="10"/>
  <c r="E43" i="10"/>
  <c r="E37" i="10"/>
  <c r="E39" i="10"/>
  <c r="E30" i="10"/>
  <c r="E31" i="10"/>
  <c r="E27" i="10"/>
  <c r="E19" i="10"/>
  <c r="E24" i="10" l="1"/>
  <c r="E26" i="10"/>
  <c r="E25" i="10"/>
  <c r="E21" i="10"/>
  <c r="E41" i="10"/>
  <c r="E32" i="10"/>
  <c r="E34" i="10"/>
  <c r="E3" i="10"/>
  <c r="E42" i="10"/>
  <c r="E20" i="10"/>
  <c r="E18" i="10" l="1"/>
  <c r="E38" i="10" l="1"/>
  <c r="E36" i="10" l="1"/>
  <c r="E35" i="10" l="1"/>
  <c r="E33" i="10"/>
  <c r="E28" i="10" l="1"/>
  <c r="E13" i="10"/>
  <c r="B46" i="10" l="1"/>
  <c r="E46" i="10" s="1"/>
  <c r="E47" i="10"/>
  <c r="E48" i="10" l="1"/>
  <c r="E51" i="10" s="1"/>
  <c r="E53" i="10" l="1"/>
  <c r="E55" i="10" s="1"/>
</calcChain>
</file>

<file path=xl/sharedStrings.xml><?xml version="1.0" encoding="utf-8"?>
<sst xmlns="http://schemas.openxmlformats.org/spreadsheetml/2006/main" count="68" uniqueCount="67">
  <si>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</si>
  <si>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</si>
  <si>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</si>
  <si>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</si>
  <si>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</si>
  <si>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</si>
  <si>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</si>
  <si>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</si>
  <si>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</si>
  <si>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</si>
  <si>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</si>
  <si>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</si>
  <si>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</si>
  <si>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</si>
  <si>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</si>
  <si>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</si>
  <si>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</si>
  <si>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</si>
  <si>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</si>
  <si>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</si>
  <si>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</si>
  <si>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</si>
  <si>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</si>
  <si>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</si>
  <si>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</si>
  <si>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</si>
  <si>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Planning and Program Organization</t>
    <phoneticPr fontId="4" type="noConversion"/>
  </si>
  <si>
    <t>cut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</si>
  <si>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</si>
  <si>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</si>
  <si>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</si>
  <si>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</si>
  <si>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Standing Buffe</t>
    <phoneticPr fontId="4" type="noConversion"/>
  </si>
  <si>
    <t>Basic x banner</t>
    <phoneticPr fontId="4" type="noConversion"/>
  </si>
  <si>
    <t>Main banner</t>
    <phoneticPr fontId="4" type="noConversion"/>
  </si>
  <si>
    <t>logistics cost (Installation and return)</t>
    <phoneticPr fontId="4" type="noConversion"/>
  </si>
  <si>
    <t>Event operations</t>
    <phoneticPr fontId="4" type="noConversion"/>
  </si>
  <si>
    <t xml:space="preserve">Registration (QR , print, notebook) </t>
    <phoneticPr fontId="4" type="noConversion"/>
  </si>
  <si>
    <t>Foam board (podium,lobby)</t>
    <phoneticPr fontId="4" type="noConversion"/>
  </si>
  <si>
    <t>AV system</t>
    <phoneticPr fontId="4" type="noConversion"/>
  </si>
  <si>
    <t>Av switcher</t>
    <phoneticPr fontId="4" type="noConversion"/>
  </si>
  <si>
    <t>Av system engineer</t>
    <phoneticPr fontId="4" type="noConversion"/>
  </si>
  <si>
    <t>Photographer</t>
    <phoneticPr fontId="4" type="noConversion"/>
  </si>
  <si>
    <t xml:space="preserve">laptop and presenter </t>
    <phoneticPr fontId="4" type="noConversion"/>
  </si>
  <si>
    <t>Sound mixer</t>
    <phoneticPr fontId="4" type="noConversion"/>
  </si>
  <si>
    <t>Microphone and antenna system</t>
    <phoneticPr fontId="4" type="noConversion"/>
  </si>
  <si>
    <t>Sound engineer</t>
    <phoneticPr fontId="4" type="noConversion"/>
  </si>
  <si>
    <t>Total</t>
    <phoneticPr fontId="4" type="noConversion"/>
  </si>
  <si>
    <t>Payment date</t>
    <phoneticPr fontId="4" type="noConversion"/>
  </si>
  <si>
    <t>Note</t>
  </si>
  <si>
    <t xml:space="preserve">Name tag </t>
    <phoneticPr fontId="4" type="noConversion"/>
  </si>
  <si>
    <t>Gift</t>
    <phoneticPr fontId="4" type="noConversion"/>
  </si>
  <si>
    <t>Rental</t>
    <phoneticPr fontId="4" type="noConversion"/>
  </si>
  <si>
    <t xml:space="preserve">Venue and purchase items </t>
    <phoneticPr fontId="4" type="noConversion"/>
  </si>
  <si>
    <r>
      <t>Planning and Venue (</t>
    </r>
    <r>
      <rPr>
        <b/>
        <sz val="10"/>
        <rFont val="맑은 고딕"/>
        <family val="3"/>
        <charset val="129"/>
      </rPr>
      <t>아모리스)</t>
    </r>
    <phoneticPr fontId="4" type="noConversion"/>
  </si>
  <si>
    <t xml:space="preserve">PM (세미나장/ 로비) </t>
    <phoneticPr fontId="4" type="noConversion"/>
  </si>
  <si>
    <t>The day before the event</t>
    <phoneticPr fontId="4" type="noConversion"/>
  </si>
  <si>
    <t>agency fee 12%</t>
    <phoneticPr fontId="4" type="noConversion"/>
  </si>
  <si>
    <t>Registration system (Event-us) off-line</t>
    <phoneticPr fontId="4" type="noConversion"/>
  </si>
  <si>
    <t>Registration system (Event-us) on-line</t>
    <phoneticPr fontId="4" type="noConversion"/>
  </si>
  <si>
    <t>Parking ticket</t>
    <phoneticPr fontId="4" type="noConversion"/>
  </si>
  <si>
    <t>Tv for prompter</t>
    <phoneticPr fontId="4" type="noConversion"/>
  </si>
  <si>
    <t>Both material ( TV etc..)</t>
    <phoneticPr fontId="4" type="noConversion"/>
  </si>
  <si>
    <t xml:space="preserve">Live streming </t>
    <phoneticPr fontId="4" type="noConversion"/>
  </si>
  <si>
    <t>Staff meals (lunch ) &amp; snack (아침 점심)</t>
    <phoneticPr fontId="4" type="noConversion"/>
  </si>
  <si>
    <t xml:space="preserve">Staff  </t>
    <phoneticPr fontId="4" type="noConversion"/>
  </si>
  <si>
    <t>20250326_1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</si>
</sst>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6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새굴림"/>
      <family val="1"/>
      <charset val="129"/>
    </font>
    <font>
      <sz val="10"/>
      <name val="Trebuchet MS"/>
      <family val="1"/>
      <charset val="129"/>
    </font>
    <font>
      <b/>
      <sz val="1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0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79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1" fillId="9" borderId="1" xfId="0" applyFont="1" applyFill="1" applyBorder="1" applyAlignment="1" applyProtection="1">
      <alignment horizontal="left"/>
      <protection locked="0"/>
    </xf>
    <xf numFmtId="37" fontId="4" fillId="9" borderId="1" xfId="2" applyNumberFormat="1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0" fontId="22" fillId="0" borderId="0" xfId="0" applyFont="1"/>
    <xf numFmtId="0" fontId="24" fillId="0" borderId="0" xfId="0" applyFont="1"/>
    <xf numFmtId="0" fontId="23" fillId="0" borderId="0" xfId="0" applyFont="1"/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3"/>
  <sheetViews>
    <sheetView showGridLines="0" tabSelected="1" zoomScale="115" zoomScaleNormal="115" workbookViewId="0">
      <selection activeCell="G7" sqref="G7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58" t="s">
        <v>19</v>
      </c>
      <c r="B1" s="58"/>
      <c r="D1" s="57" t="s">
        <v>11</v>
      </c>
      <c r="E1" s="57"/>
    </row>
    <row r="2" spans="1:6" x14ac:dyDescent="0.3">
      <c r="A2" s="59"/>
      <c r="B2" s="59"/>
      <c r="F2" s="2"/>
    </row>
    <row r="3" spans="1:6" x14ac:dyDescent="0.3">
      <c r="A3" s="11"/>
      <c r="D3" s="9" t="s">
        <v>0</v>
      </c>
      <c r="E3" s="39">
        <f ca="1">TODAY()</f>
        <v>45742</v>
      </c>
      <c r="F3" s="3"/>
    </row>
    <row r="4" spans="1:6" x14ac:dyDescent="0.3">
      <c r="A4" s="4" t="s">
        <v>12</v>
      </c>
      <c r="D4" s="10" t="s">
        <v>9</v>
      </c>
      <c r="E4" s="18" t="s">
        <v>66</v>
      </c>
    </row>
    <row r="5" spans="1:6" x14ac:dyDescent="0.3">
      <c r="A5" s="4" t="s">
        <v>13</v>
      </c>
      <c r="D5" s="49" t="s">
        <v>48</v>
      </c>
      <c r="E5" s="17"/>
      <c r="F5" s="32"/>
    </row>
    <row r="6" spans="1:6" x14ac:dyDescent="0.3">
      <c r="A6" s="4" t="s">
        <v>21</v>
      </c>
      <c r="D6" s="11" t="s">
        <v>17</v>
      </c>
      <c r="E6"/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28</v>
      </c>
      <c r="D8" s="77" t="s">
        <v>31</v>
      </c>
      <c r="E8" s="77"/>
    </row>
    <row r="9" spans="1:6" x14ac:dyDescent="0.3">
      <c r="A9" s="7" t="s">
        <v>14</v>
      </c>
      <c r="B9" s="1" t="s">
        <v>30</v>
      </c>
      <c r="D9" s="78" t="s">
        <v>29</v>
      </c>
      <c r="E9" s="78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67"/>
      <c r="B12" s="68"/>
      <c r="C12" s="68"/>
      <c r="D12" s="68"/>
      <c r="E12" s="69"/>
      <c r="F12" s="1" t="s">
        <v>49</v>
      </c>
    </row>
    <row r="13" spans="1:6" x14ac:dyDescent="0.3">
      <c r="A13" s="46" t="s">
        <v>54</v>
      </c>
      <c r="B13" s="43"/>
      <c r="C13" s="44"/>
      <c r="D13" s="44"/>
      <c r="E13" s="45">
        <f>SUM(E14:E17)</f>
        <v>16820000</v>
      </c>
      <c r="F13" s="55"/>
    </row>
    <row r="14" spans="1:6" ht="15" customHeight="1" x14ac:dyDescent="0.3">
      <c r="A14" s="29" t="s">
        <v>53</v>
      </c>
      <c r="B14" s="22">
        <v>500000</v>
      </c>
      <c r="C14" s="20">
        <v>1</v>
      </c>
      <c r="D14" s="20">
        <v>1</v>
      </c>
      <c r="E14" s="21">
        <f t="shared" ref="E14" si="0">B14*C14*D14</f>
        <v>500000</v>
      </c>
      <c r="F14" s="50"/>
    </row>
    <row r="15" spans="1:6" ht="15" customHeight="1" x14ac:dyDescent="0.3">
      <c r="A15" s="29" t="s">
        <v>56</v>
      </c>
      <c r="B15" s="22">
        <v>4400000</v>
      </c>
      <c r="C15" s="20">
        <v>1</v>
      </c>
      <c r="D15" s="20">
        <v>1</v>
      </c>
      <c r="E15" s="21"/>
    </row>
    <row r="16" spans="1:6" ht="15" customHeight="1" x14ac:dyDescent="0.3">
      <c r="A16" s="29" t="s">
        <v>60</v>
      </c>
      <c r="B16" s="22">
        <v>13200</v>
      </c>
      <c r="C16" s="20">
        <v>100</v>
      </c>
      <c r="D16" s="20">
        <v>1</v>
      </c>
      <c r="E16" s="21">
        <f t="shared" ref="E16:E17" si="1">B16*C16*D16</f>
        <v>1320000</v>
      </c>
    </row>
    <row r="17" spans="1:9" ht="15" customHeight="1" x14ac:dyDescent="0.3">
      <c r="A17" s="29" t="s">
        <v>32</v>
      </c>
      <c r="B17" s="22">
        <v>50000</v>
      </c>
      <c r="C17" s="20">
        <v>300</v>
      </c>
      <c r="D17" s="20">
        <v>1</v>
      </c>
      <c r="E17" s="21">
        <f t="shared" si="1"/>
        <v>15000000</v>
      </c>
    </row>
    <row r="18" spans="1:9" x14ac:dyDescent="0.3">
      <c r="A18" s="46" t="s">
        <v>36</v>
      </c>
      <c r="B18" s="43"/>
      <c r="C18" s="44"/>
      <c r="D18" s="44"/>
      <c r="E18" s="45">
        <f>SUM(E20:E26)</f>
        <v>6250000</v>
      </c>
    </row>
    <row r="19" spans="1:9" ht="15" customHeight="1" x14ac:dyDescent="0.3">
      <c r="A19" s="29" t="s">
        <v>26</v>
      </c>
      <c r="B19" s="22">
        <v>500000</v>
      </c>
      <c r="C19" s="20">
        <v>1</v>
      </c>
      <c r="D19" s="20">
        <v>1</v>
      </c>
      <c r="E19" s="21">
        <f>B19*C19*D19</f>
        <v>500000</v>
      </c>
      <c r="F19" s="54"/>
    </row>
    <row r="20" spans="1:9" ht="15" customHeight="1" x14ac:dyDescent="0.3">
      <c r="A20" s="29" t="s">
        <v>55</v>
      </c>
      <c r="B20" s="22">
        <v>300000</v>
      </c>
      <c r="C20" s="20">
        <v>2</v>
      </c>
      <c r="D20" s="20">
        <v>1</v>
      </c>
      <c r="E20" s="21">
        <f t="shared" ref="E20:E21" si="2">B20*C20*D20</f>
        <v>600000</v>
      </c>
      <c r="F20" s="54"/>
    </row>
    <row r="21" spans="1:9" ht="15" customHeight="1" x14ac:dyDescent="0.3">
      <c r="A21" s="29" t="s">
        <v>65</v>
      </c>
      <c r="B21" s="22">
        <v>225000</v>
      </c>
      <c r="C21" s="20">
        <v>10</v>
      </c>
      <c r="D21" s="20">
        <v>1</v>
      </c>
      <c r="E21" s="21">
        <f t="shared" si="2"/>
        <v>2250000</v>
      </c>
      <c r="F21" s="55"/>
    </row>
    <row r="22" spans="1:9" ht="15" customHeight="1" x14ac:dyDescent="0.3">
      <c r="A22" s="29" t="s">
        <v>58</v>
      </c>
      <c r="B22" s="22"/>
      <c r="C22" s="20"/>
      <c r="D22" s="20"/>
      <c r="E22" s="21"/>
      <c r="F22" s="54"/>
    </row>
    <row r="23" spans="1:9" ht="15" customHeight="1" x14ac:dyDescent="0.3">
      <c r="A23" s="29" t="s">
        <v>59</v>
      </c>
      <c r="B23" s="22"/>
      <c r="C23" s="20"/>
      <c r="D23" s="20"/>
      <c r="E23" s="21"/>
      <c r="F23" s="54"/>
    </row>
    <row r="24" spans="1:9" ht="15" customHeight="1" x14ac:dyDescent="0.3">
      <c r="A24" s="29" t="s">
        <v>37</v>
      </c>
      <c r="B24" s="22">
        <v>300000</v>
      </c>
      <c r="C24" s="20">
        <v>4</v>
      </c>
      <c r="D24" s="20">
        <v>1</v>
      </c>
      <c r="E24" s="21">
        <f t="shared" ref="E24:E31" si="3">B24*C24*D24</f>
        <v>1200000</v>
      </c>
    </row>
    <row r="25" spans="1:9" ht="15" customHeight="1" x14ac:dyDescent="0.3">
      <c r="A25" s="29" t="s">
        <v>50</v>
      </c>
      <c r="B25" s="22">
        <v>4000</v>
      </c>
      <c r="C25" s="20">
        <v>350</v>
      </c>
      <c r="D25" s="20">
        <v>1</v>
      </c>
      <c r="E25" s="21">
        <f t="shared" si="3"/>
        <v>1400000</v>
      </c>
      <c r="F25" s="54"/>
    </row>
    <row r="26" spans="1:9" x14ac:dyDescent="0.3">
      <c r="A26" s="29" t="s">
        <v>64</v>
      </c>
      <c r="B26" s="22">
        <v>20000</v>
      </c>
      <c r="C26" s="20">
        <v>20</v>
      </c>
      <c r="D26" s="20">
        <v>2</v>
      </c>
      <c r="E26" s="21">
        <f t="shared" si="3"/>
        <v>800000</v>
      </c>
      <c r="F26" s="54"/>
    </row>
    <row r="27" spans="1:9" x14ac:dyDescent="0.3">
      <c r="A27" s="29" t="s">
        <v>35</v>
      </c>
      <c r="B27" s="22">
        <v>200000</v>
      </c>
      <c r="C27" s="20">
        <v>1</v>
      </c>
      <c r="D27" s="20">
        <v>1</v>
      </c>
      <c r="E27" s="21">
        <f t="shared" si="3"/>
        <v>200000</v>
      </c>
    </row>
    <row r="28" spans="1:9" ht="15" customHeight="1" x14ac:dyDescent="0.3">
      <c r="A28" s="46" t="s">
        <v>52</v>
      </c>
      <c r="B28" s="43"/>
      <c r="C28" s="44"/>
      <c r="D28" s="44"/>
      <c r="E28" s="45">
        <f>SUM(E29:E34)</f>
        <v>7500000</v>
      </c>
      <c r="F28"/>
    </row>
    <row r="29" spans="1:9" ht="15" customHeight="1" x14ac:dyDescent="0.3">
      <c r="A29" s="29" t="s">
        <v>51</v>
      </c>
      <c r="B29" s="22"/>
      <c r="C29" s="20"/>
      <c r="D29" s="20"/>
      <c r="E29" s="21"/>
      <c r="F29"/>
      <c r="G29"/>
      <c r="H29"/>
      <c r="I29"/>
    </row>
    <row r="30" spans="1:9" ht="15" customHeight="1" x14ac:dyDescent="0.3">
      <c r="A30" s="29" t="s">
        <v>33</v>
      </c>
      <c r="B30" s="22">
        <v>700000</v>
      </c>
      <c r="C30" s="20">
        <v>1</v>
      </c>
      <c r="D30" s="20">
        <v>1</v>
      </c>
      <c r="E30" s="21">
        <f t="shared" si="3"/>
        <v>700000</v>
      </c>
      <c r="F30"/>
      <c r="G30"/>
      <c r="H30"/>
      <c r="I30"/>
    </row>
    <row r="31" spans="1:9" ht="15" customHeight="1" x14ac:dyDescent="0.3">
      <c r="A31" s="29" t="s">
        <v>34</v>
      </c>
      <c r="B31" s="22">
        <v>500000</v>
      </c>
      <c r="C31" s="20">
        <v>2</v>
      </c>
      <c r="D31" s="20">
        <v>1</v>
      </c>
      <c r="E31" s="21">
        <f t="shared" si="3"/>
        <v>1000000</v>
      </c>
      <c r="F31"/>
      <c r="G31"/>
      <c r="H31"/>
      <c r="I31"/>
    </row>
    <row r="32" spans="1:9" ht="15" customHeight="1" x14ac:dyDescent="0.3">
      <c r="A32" s="29" t="s">
        <v>38</v>
      </c>
      <c r="B32" s="22">
        <v>300000</v>
      </c>
      <c r="C32" s="20">
        <v>1</v>
      </c>
      <c r="D32" s="20">
        <v>1</v>
      </c>
      <c r="E32" s="21">
        <f t="shared" ref="E32:E34" si="4">B32*C32*D32</f>
        <v>300000</v>
      </c>
      <c r="F32" s="54"/>
    </row>
    <row r="33" spans="1:6" ht="15" customHeight="1" x14ac:dyDescent="0.3">
      <c r="A33" s="29" t="s">
        <v>62</v>
      </c>
      <c r="B33" s="22">
        <v>1000000</v>
      </c>
      <c r="C33" s="20">
        <v>5</v>
      </c>
      <c r="D33" s="20">
        <v>1</v>
      </c>
      <c r="E33" s="21">
        <f t="shared" si="4"/>
        <v>5000000</v>
      </c>
      <c r="F33" s="54"/>
    </row>
    <row r="34" spans="1:6" x14ac:dyDescent="0.3">
      <c r="A34" s="29" t="s">
        <v>35</v>
      </c>
      <c r="B34" s="22">
        <v>250000</v>
      </c>
      <c r="C34" s="20">
        <v>2</v>
      </c>
      <c r="D34" s="20">
        <v>1</v>
      </c>
      <c r="E34" s="21">
        <f t="shared" si="4"/>
        <v>500000</v>
      </c>
    </row>
    <row r="35" spans="1:6" ht="15" customHeight="1" x14ac:dyDescent="0.3">
      <c r="A35" s="46" t="s">
        <v>39</v>
      </c>
      <c r="B35" s="43"/>
      <c r="C35" s="44"/>
      <c r="D35" s="44"/>
      <c r="E35" s="45">
        <f>SUM(E36:E44)</f>
        <v>6700000</v>
      </c>
      <c r="F35" s="56"/>
    </row>
    <row r="36" spans="1:6" ht="15" customHeight="1" x14ac:dyDescent="0.3">
      <c r="A36" s="29" t="s">
        <v>42</v>
      </c>
      <c r="B36" s="22">
        <v>800000</v>
      </c>
      <c r="C36" s="20">
        <v>1</v>
      </c>
      <c r="D36" s="20">
        <v>1</v>
      </c>
      <c r="E36" s="21">
        <f t="shared" ref="E36:E44" si="5">B36*C36*D36</f>
        <v>800000</v>
      </c>
    </row>
    <row r="37" spans="1:6" ht="15" customHeight="1" x14ac:dyDescent="0.3">
      <c r="A37" s="51" t="s">
        <v>63</v>
      </c>
      <c r="B37" s="52">
        <v>2500000</v>
      </c>
      <c r="C37" s="53">
        <v>1</v>
      </c>
      <c r="D37" s="53">
        <v>1</v>
      </c>
      <c r="E37" s="21">
        <f t="shared" si="5"/>
        <v>2500000</v>
      </c>
      <c r="F37" s="54"/>
    </row>
    <row r="38" spans="1:6" ht="15" customHeight="1" x14ac:dyDescent="0.3">
      <c r="A38" s="29" t="s">
        <v>40</v>
      </c>
      <c r="B38" s="22">
        <v>800000</v>
      </c>
      <c r="C38" s="20">
        <v>1</v>
      </c>
      <c r="D38" s="20">
        <v>1</v>
      </c>
      <c r="E38" s="21">
        <f t="shared" si="5"/>
        <v>800000</v>
      </c>
    </row>
    <row r="39" spans="1:6" ht="15" customHeight="1" x14ac:dyDescent="0.3">
      <c r="A39" s="29" t="s">
        <v>43</v>
      </c>
      <c r="B39" s="22">
        <v>300000</v>
      </c>
      <c r="C39" s="20">
        <v>1</v>
      </c>
      <c r="D39" s="20">
        <v>1</v>
      </c>
      <c r="E39" s="21">
        <f t="shared" si="5"/>
        <v>300000</v>
      </c>
    </row>
    <row r="40" spans="1:6" ht="15" customHeight="1" x14ac:dyDescent="0.3">
      <c r="A40" s="29" t="s">
        <v>61</v>
      </c>
      <c r="B40" s="22">
        <v>300000</v>
      </c>
      <c r="C40" s="20">
        <v>1</v>
      </c>
      <c r="D40" s="20">
        <v>1</v>
      </c>
      <c r="E40" s="21">
        <f t="shared" si="5"/>
        <v>300000</v>
      </c>
    </row>
    <row r="41" spans="1:6" ht="15" customHeight="1" x14ac:dyDescent="0.3">
      <c r="A41" s="29" t="s">
        <v>41</v>
      </c>
      <c r="B41" s="22">
        <v>300000</v>
      </c>
      <c r="C41" s="20">
        <v>1</v>
      </c>
      <c r="D41" s="20">
        <v>1</v>
      </c>
      <c r="E41" s="21">
        <f t="shared" ref="E41" si="6">B41*C41*D41</f>
        <v>300000</v>
      </c>
    </row>
    <row r="42" spans="1:6" ht="15" customHeight="1" x14ac:dyDescent="0.3">
      <c r="A42" s="29" t="s">
        <v>44</v>
      </c>
      <c r="B42" s="22">
        <v>700000</v>
      </c>
      <c r="C42" s="20">
        <v>1</v>
      </c>
      <c r="D42" s="20">
        <v>1</v>
      </c>
      <c r="E42" s="21">
        <f t="shared" si="5"/>
        <v>700000</v>
      </c>
      <c r="F42" s="54"/>
    </row>
    <row r="43" spans="1:6" ht="15" customHeight="1" x14ac:dyDescent="0.3">
      <c r="A43" s="29" t="s">
        <v>45</v>
      </c>
      <c r="B43" s="22">
        <v>700000</v>
      </c>
      <c r="C43" s="20">
        <v>1</v>
      </c>
      <c r="D43" s="20">
        <v>1</v>
      </c>
      <c r="E43" s="21">
        <f t="shared" si="5"/>
        <v>700000</v>
      </c>
      <c r="F43" s="54"/>
    </row>
    <row r="44" spans="1:6" x14ac:dyDescent="0.3">
      <c r="A44" s="29" t="s">
        <v>46</v>
      </c>
      <c r="B44" s="22">
        <v>300000</v>
      </c>
      <c r="C44" s="20">
        <v>1</v>
      </c>
      <c r="D44" s="20">
        <v>1</v>
      </c>
      <c r="E44" s="21">
        <f t="shared" si="5"/>
        <v>300000</v>
      </c>
    </row>
    <row r="45" spans="1:6" ht="14.25" customHeight="1" x14ac:dyDescent="0.3">
      <c r="A45" s="46" t="s">
        <v>47</v>
      </c>
      <c r="B45" s="43"/>
      <c r="C45" s="44"/>
      <c r="D45" s="44"/>
      <c r="E45" s="45"/>
    </row>
    <row r="46" spans="1:6" ht="14.25" customHeight="1" x14ac:dyDescent="0.3">
      <c r="A46" s="29" t="s">
        <v>57</v>
      </c>
      <c r="B46" s="22">
        <f>SUM(E35,E28,E18,E13)</f>
        <v>37270000</v>
      </c>
      <c r="C46" s="20">
        <v>0.12</v>
      </c>
      <c r="D46" s="20">
        <v>1</v>
      </c>
      <c r="E46" s="21">
        <f>B46*C46*D46</f>
        <v>4472400</v>
      </c>
    </row>
    <row r="47" spans="1:6" ht="15" customHeight="1" x14ac:dyDescent="0.3">
      <c r="A47" s="29" t="s">
        <v>27</v>
      </c>
      <c r="B47" s="22"/>
      <c r="C47" s="20">
        <v>1</v>
      </c>
      <c r="D47" s="20">
        <v>1</v>
      </c>
      <c r="E47" s="21">
        <f>B47*C47*D47</f>
        <v>0</v>
      </c>
    </row>
    <row r="48" spans="1:6" ht="15" customHeight="1" x14ac:dyDescent="0.3">
      <c r="A48" s="30"/>
      <c r="B48" s="23"/>
      <c r="C48" s="19"/>
      <c r="D48" s="19"/>
      <c r="E48" s="24">
        <f>SUM(B46,E46,E47)</f>
        <v>41742400</v>
      </c>
      <c r="F48" s="1" t="s">
        <v>25</v>
      </c>
    </row>
    <row r="49" spans="1:6" x14ac:dyDescent="0.3">
      <c r="A49" s="74"/>
      <c r="B49" s="75"/>
      <c r="C49" s="75"/>
      <c r="D49" s="75"/>
      <c r="E49" s="76"/>
    </row>
    <row r="50" spans="1:6" x14ac:dyDescent="0.3">
      <c r="A50" s="70"/>
      <c r="B50" s="71"/>
      <c r="C50" s="72"/>
      <c r="D50" s="71"/>
      <c r="E50" s="73"/>
      <c r="F50" s="32"/>
    </row>
    <row r="51" spans="1:6" ht="16.5" x14ac:dyDescent="0.3">
      <c r="A51" s="63" t="s">
        <v>24</v>
      </c>
      <c r="B51" s="64"/>
      <c r="C51" s="38"/>
      <c r="D51" s="41" t="s">
        <v>15</v>
      </c>
      <c r="E51" s="42">
        <f>SUM(E48)</f>
        <v>41742400</v>
      </c>
      <c r="F51" s="32"/>
    </row>
    <row r="52" spans="1:6" ht="16.5" x14ac:dyDescent="0.3">
      <c r="A52" s="65"/>
      <c r="B52" s="66"/>
      <c r="C52" s="6"/>
      <c r="D52" s="37" t="s">
        <v>5</v>
      </c>
      <c r="E52" s="48">
        <v>0.1</v>
      </c>
    </row>
    <row r="53" spans="1:6" ht="16.5" x14ac:dyDescent="0.3">
      <c r="A53" s="61"/>
      <c r="B53" s="62"/>
      <c r="C53" s="40"/>
      <c r="D53" s="37" t="s">
        <v>6</v>
      </c>
      <c r="E53" s="47">
        <f>ROUND(E51*E52,2)</f>
        <v>4174240</v>
      </c>
    </row>
    <row r="54" spans="1:6" ht="17.25" thickBot="1" x14ac:dyDescent="0.35">
      <c r="C54" s="6"/>
      <c r="D54" s="35" t="s">
        <v>4</v>
      </c>
      <c r="E54" s="33">
        <v>0</v>
      </c>
    </row>
    <row r="55" spans="1:6" ht="17.25" thickTop="1" x14ac:dyDescent="0.3">
      <c r="A55" s="13" t="s">
        <v>23</v>
      </c>
      <c r="B55" s="14"/>
      <c r="C55" s="6"/>
      <c r="D55" s="36" t="s">
        <v>22</v>
      </c>
      <c r="E55" s="34">
        <f>SUM(E51+E53)</f>
        <v>45916640</v>
      </c>
    </row>
    <row r="56" spans="1:6" x14ac:dyDescent="0.3">
      <c r="A56" s="16" t="s">
        <v>18</v>
      </c>
      <c r="B56" s="15"/>
    </row>
    <row r="57" spans="1:6" x14ac:dyDescent="0.3">
      <c r="D57" s="60"/>
      <c r="E57" s="60"/>
    </row>
    <row r="58" spans="1:6" ht="18" x14ac:dyDescent="0.35">
      <c r="A58" s="12" t="s">
        <v>3</v>
      </c>
      <c r="B58" s="12"/>
    </row>
    <row r="60" spans="1:6" x14ac:dyDescent="0.3">
      <c r="C60" s="14"/>
      <c r="D60" s="14"/>
      <c r="E60" s="14"/>
    </row>
    <row r="61" spans="1:6" x14ac:dyDescent="0.3">
      <c r="C61" s="15"/>
      <c r="D61" s="15"/>
      <c r="E61" s="15"/>
    </row>
    <row r="63" spans="1:6" ht="18" x14ac:dyDescent="0.35">
      <c r="C63" s="12"/>
      <c r="D63" s="12"/>
      <c r="E63" s="12"/>
    </row>
  </sheetData>
  <mergeCells count="12">
    <mergeCell ref="D1:E1"/>
    <mergeCell ref="A1:B1"/>
    <mergeCell ref="A2:B2"/>
    <mergeCell ref="D57:E57"/>
    <mergeCell ref="A53:B53"/>
    <mergeCell ref="A51:B51"/>
    <mergeCell ref="A52:B52"/>
    <mergeCell ref="A12:E12"/>
    <mergeCell ref="A50:E50"/>
    <mergeCell ref="A49:E49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E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2025-03-26T07:53:36Z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