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D3180F0E-1CC2-416F-BB5E-D4D4A587AA54}" xr6:coauthVersionLast="47" xr6:coauthVersionMax="47" xr10:uidLastSave="{00000000-0000-0000-0000-000000000000}"/>
  <bookViews>
    <workbookView xWindow="3060" yWindow="0" windowWidth="24540" windowHeight="15585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Invoice!$E$64</definedName>
    <definedName name="Inv_Total">#REF!</definedName>
    <definedName name="_xlnm.Print_Area" localSheetId="0">Invoice!$A$1:$E$72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10" l="1"/>
  <c r="E43" i="10"/>
  <c r="E27" i="10"/>
  <c r="E26" i="10"/>
  <c r="E30" i="10"/>
  <c r="E29" i="10"/>
  <c r="E28" i="10"/>
  <c r="E31" i="10"/>
  <c r="E32" i="10"/>
  <c r="E24" i="10"/>
  <c r="E25" i="10" l="1"/>
  <c r="E21" i="10"/>
  <c r="E19" i="10"/>
  <c r="E46" i="10" l="1"/>
  <c r="E45" i="10"/>
  <c r="E16" i="10"/>
  <c r="E14" i="10"/>
  <c r="E17" i="10"/>
  <c r="E44" i="10"/>
  <c r="E48" i="10"/>
  <c r="E35" i="10"/>
  <c r="E36" i="10"/>
  <c r="E37" i="10" l="1"/>
  <c r="E39" i="10"/>
  <c r="E3" i="10"/>
  <c r="E20" i="10"/>
  <c r="E18" i="10" s="1"/>
  <c r="E47" i="10" l="1"/>
  <c r="E40" i="10" l="1"/>
  <c r="E38" i="10"/>
  <c r="E33" i="10" l="1"/>
  <c r="B55" i="10" s="1"/>
  <c r="E13" i="10"/>
  <c r="E56" i="10" l="1"/>
  <c r="E55" i="10"/>
  <c r="E57" i="10" l="1"/>
  <c r="E60" i="10" s="1"/>
  <c r="E62" i="10" l="1"/>
  <c r="E64" i="10" s="1"/>
</calcChain>
</file>

<file path=xl/sharedStrings.xml><?xml version="1.0" encoding="utf-8"?>
<sst xmlns="http://schemas.openxmlformats.org/spreadsheetml/2006/main" count="80" uniqueCount="77">
  <si>
    <t>DATE:</t>
  </si>
  <si>
    <t>DESCRIPTION</t>
  </si>
  <si>
    <t>AMOUNT</t>
  </si>
  <si>
    <t>Thank You For Your Business!</t>
  </si>
  <si>
    <t>Other</t>
  </si>
  <si>
    <t>Tax rate</t>
  </si>
  <si>
    <t>Tax due</t>
  </si>
  <si>
    <t>QTY</t>
  </si>
  <si>
    <t>UNIT KRW</t>
    <phoneticPr fontId="4" type="noConversion"/>
  </si>
  <si>
    <t>QUOTATION #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</si>
  <si>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</si>
  <si>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</si>
  <si>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</si>
  <si>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</si>
  <si>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</si>
  <si>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</si>
  <si>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</si>
  <si>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 xml:space="preserve">SHIP TO 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</si>
  <si>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</si>
  <si>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</si>
  <si>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</si>
  <si>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</si>
  <si>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</si>
  <si>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</si>
  <si>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</si>
  <si>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</si>
  <si>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Planning and Program Organization</t>
    <phoneticPr fontId="4" type="noConversion"/>
  </si>
  <si>
    <t>cut</t>
    <phoneticPr fontId="4" type="noConversion"/>
  </si>
  <si>
    <t>Banking Number</t>
    <phoneticPr fontId="4" type="noConversion"/>
  </si>
  <si>
    <t>HVBKKRSEXXX</t>
    <phoneticPr fontId="4" type="noConversion"/>
  </si>
  <si>
    <t>SWIFT CODE</t>
    <phoneticPr fontId="4" type="noConversion"/>
  </si>
  <si>
    <t>WOORI BANK  1005-903-051608</t>
    <phoneticPr fontId="4" type="noConversion"/>
  </si>
  <si>
    <t>Standing Buffe</t>
    <phoneticPr fontId="4" type="noConversion"/>
  </si>
  <si>
    <t>Basic x banner</t>
    <phoneticPr fontId="4" type="noConversion"/>
  </si>
  <si>
    <t>Main banner</t>
    <phoneticPr fontId="4" type="noConversion"/>
  </si>
  <si>
    <t>logistics cost (Installation and return)</t>
    <phoneticPr fontId="4" type="noConversion"/>
  </si>
  <si>
    <t>Event operations</t>
    <phoneticPr fontId="4" type="noConversion"/>
  </si>
  <si>
    <t>Foam board (podium,lobby)</t>
    <phoneticPr fontId="4" type="noConversion"/>
  </si>
  <si>
    <t>AV system</t>
    <phoneticPr fontId="4" type="noConversion"/>
  </si>
  <si>
    <t>Av switcher</t>
    <phoneticPr fontId="4" type="noConversion"/>
  </si>
  <si>
    <t>Av system engineer</t>
    <phoneticPr fontId="4" type="noConversion"/>
  </si>
  <si>
    <t>Photographer</t>
    <phoneticPr fontId="4" type="noConversion"/>
  </si>
  <si>
    <t xml:space="preserve">laptop and presenter </t>
    <phoneticPr fontId="4" type="noConversion"/>
  </si>
  <si>
    <t>Sound mixer</t>
    <phoneticPr fontId="4" type="noConversion"/>
  </si>
  <si>
    <t>Sound engineer</t>
    <phoneticPr fontId="4" type="noConversion"/>
  </si>
  <si>
    <t>Total</t>
    <phoneticPr fontId="4" type="noConversion"/>
  </si>
  <si>
    <t>Payment date</t>
    <phoneticPr fontId="4" type="noConversion"/>
  </si>
  <si>
    <t>Note</t>
  </si>
  <si>
    <t xml:space="preserve">Name tag </t>
    <phoneticPr fontId="4" type="noConversion"/>
  </si>
  <si>
    <t>Gift</t>
    <phoneticPr fontId="4" type="noConversion"/>
  </si>
  <si>
    <t>Rental</t>
    <phoneticPr fontId="4" type="noConversion"/>
  </si>
  <si>
    <t xml:space="preserve">Venue and purchase items </t>
    <phoneticPr fontId="4" type="noConversion"/>
  </si>
  <si>
    <r>
      <t>Planning and Venue (</t>
    </r>
    <r>
      <rPr>
        <b/>
        <sz val="10"/>
        <rFont val="맑은 고딕"/>
        <family val="3"/>
        <charset val="129"/>
      </rPr>
      <t>아모리스)</t>
    </r>
    <phoneticPr fontId="4" type="noConversion"/>
  </si>
  <si>
    <t xml:space="preserve">PM (세미나장/ 로비) </t>
    <phoneticPr fontId="4" type="noConversion"/>
  </si>
  <si>
    <t>The day before the event</t>
    <phoneticPr fontId="4" type="noConversion"/>
  </si>
  <si>
    <t>Parking ticket</t>
    <phoneticPr fontId="4" type="noConversion"/>
  </si>
  <si>
    <t>Tv for prompter</t>
    <phoneticPr fontId="4" type="noConversion"/>
  </si>
  <si>
    <t>Staff meals (lunch ) &amp; snack (아침 점심)</t>
    <phoneticPr fontId="4" type="noConversion"/>
  </si>
  <si>
    <t xml:space="preserve">Staff  </t>
    <phoneticPr fontId="4" type="noConversion"/>
  </si>
  <si>
    <t>20250326_1</t>
    <phoneticPr fontId="4" type="noConversion"/>
  </si>
  <si>
    <t xml:space="preserve">Registration (QR , notebook) </t>
    <phoneticPr fontId="4" type="noConversion"/>
  </si>
  <si>
    <t xml:space="preserve">Registration (Printer) </t>
    <phoneticPr fontId="4" type="noConversion"/>
  </si>
  <si>
    <t>Live streaming System</t>
    <phoneticPr fontId="4" type="noConversion"/>
  </si>
  <si>
    <t>Streaming &amp; Camera Engineer</t>
    <phoneticPr fontId="4" type="noConversion"/>
  </si>
  <si>
    <t>Broadcasting Camera</t>
    <phoneticPr fontId="4" type="noConversion"/>
  </si>
  <si>
    <t>Design Fee</t>
    <phoneticPr fontId="4" type="noConversion"/>
  </si>
  <si>
    <t>Microphone and antena system</t>
    <phoneticPr fontId="4" type="noConversion"/>
  </si>
  <si>
    <t>agency fee 10%</t>
    <phoneticPr fontId="4" type="noConversion"/>
  </si>
  <si>
    <t xml:space="preserve">Both material </t>
    <phoneticPr fontId="4" type="noConversion"/>
  </si>
  <si>
    <t>Stamp Tour</t>
    <phoneticPr fontId="4" type="noConversion"/>
  </si>
  <si>
    <t>Event-us Operator &amp; logistics cost</t>
    <phoneticPr fontId="4" type="noConversion"/>
  </si>
  <si>
    <t>50% discount</t>
    <phoneticPr fontId="4" type="noConversion"/>
  </si>
  <si>
    <t>Registration system (Event-us) 온오프라인</t>
    <phoneticPr fontId="4" type="noConversion"/>
  </si>
  <si>
    <t xml:space="preserve">Registration system (Event-us) 온오프라인 추가분 </t>
    <phoneticPr fontId="4" type="noConversion"/>
  </si>
  <si>
    <t>Event operations registration</t>
    <phoneticPr fontId="4" type="noConversion"/>
  </si>
  <si>
    <t>LED support</t>
    <phoneticPr fontId="4" type="noConversion"/>
  </si>
  <si>
    <t>LED system 8x3.5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</si>
</sst>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(* #,##0_);_(* \(#,##0\);_(* &quot;-&quot;??_);_(@_)"/>
    <numFmt numFmtId="179" formatCode="_-[$₩-412]* #,##0.00_-;\-[$₩-412]* #,##0.00_-;_-[$₩-412]* &quot;-&quot;??_-;_-@_-"/>
    <numFmt numFmtId="180" formatCode="_-[$₩-412]* #,##0_-;\-[$₩-412]* #,##0_-;_-[$₩-412]* &quot;-&quot;??_-;_-@_-"/>
    <numFmt numFmtId="181" formatCode="&quot;₩&quot;#,##0_);[Red]\(&quot;₩&quot;#,##0\)"/>
  </numFmts>
  <fonts count="27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sz val="10"/>
      <name val="새굴림"/>
      <family val="1"/>
      <charset val="129"/>
    </font>
    <font>
      <sz val="10"/>
      <name val="Trebuchet MS"/>
      <family val="1"/>
      <charset val="129"/>
    </font>
    <font>
      <b/>
      <sz val="10"/>
      <name val="맑은 고딕"/>
      <family val="3"/>
      <charset val="129"/>
    </font>
    <font>
      <sz val="1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  <fill>
      <patternFill patternType="solid">
        <fgColor theme="0"/>
        <bgColor theme="3" tint="0.59996337778862885"/>
      </patternFill>
    </fill>
    <fill>
      <patternFill patternType="solid">
        <fgColor theme="2" tint="-0.249977111117893"/>
        <bgColor theme="3" tint="0.59996337778862885"/>
      </patternFill>
    </fill>
    <fill>
      <patternFill patternType="solid">
        <fgColor rgb="FFFFFF00"/>
        <bgColor theme="3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8">
    <xf numFmtId="0" fontId="0" fillId="0" borderId="0"/>
    <xf numFmtId="0" fontId="5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5" borderId="4" applyNumberFormat="0" applyFont="0" applyFill="0" applyBorder="0" applyAlignment="0" applyProtection="0">
      <alignment horizontal="center"/>
      <protection locked="0"/>
    </xf>
  </cellStyleXfs>
  <cellXfs count="88">
    <xf numFmtId="0" fontId="0" fillId="0" borderId="0" xfId="0"/>
    <xf numFmtId="0" fontId="8" fillId="0" borderId="0" xfId="0" applyFont="1"/>
    <xf numFmtId="0" fontId="9" fillId="0" borderId="0" xfId="2" applyNumberFormat="1" applyFont="1" applyFill="1" applyAlignment="1">
      <alignment horizontal="left"/>
    </xf>
    <xf numFmtId="0" fontId="11" fillId="0" borderId="0" xfId="5" applyFont="1" applyAlignment="1" applyProtection="1"/>
    <xf numFmtId="0" fontId="8" fillId="0" borderId="0" xfId="0" applyFont="1" applyProtection="1">
      <protection locked="0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0" fillId="0" borderId="0" xfId="0" applyProtection="1">
      <protection locked="0"/>
    </xf>
    <xf numFmtId="41" fontId="8" fillId="0" borderId="0" xfId="6" applyFont="1" applyAlignment="1"/>
    <xf numFmtId="41" fontId="10" fillId="0" borderId="0" xfId="6" applyFont="1" applyFill="1" applyAlignment="1">
      <alignment horizontal="left"/>
    </xf>
    <xf numFmtId="41" fontId="3" fillId="0" borderId="0" xfId="6" applyFont="1" applyFill="1" applyAlignment="1">
      <alignment horizontal="left"/>
    </xf>
    <xf numFmtId="41" fontId="3" fillId="0" borderId="0" xfId="6" applyFont="1" applyAlignme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/>
      <protection locked="0"/>
    </xf>
    <xf numFmtId="181" fontId="4" fillId="6" borderId="1" xfId="2" applyNumberFormat="1" applyFont="1" applyFill="1" applyBorder="1" applyAlignment="1" applyProtection="1"/>
    <xf numFmtId="37" fontId="4" fillId="5" borderId="1" xfId="2" applyNumberFormat="1" applyFont="1" applyFill="1" applyBorder="1" applyAlignment="1" applyProtection="1">
      <protection locked="0"/>
    </xf>
    <xf numFmtId="37" fontId="8" fillId="5" borderId="1" xfId="2" applyNumberFormat="1" applyFont="1" applyFill="1" applyBorder="1" applyAlignment="1" applyProtection="1">
      <protection locked="0"/>
    </xf>
    <xf numFmtId="181" fontId="8" fillId="6" borderId="1" xfId="2" applyNumberFormat="1" applyFont="1" applyFill="1" applyBorder="1" applyAlignment="1" applyProtection="1"/>
    <xf numFmtId="0" fontId="8" fillId="0" borderId="8" xfId="0" applyFont="1" applyBorder="1"/>
    <xf numFmtId="0" fontId="1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8" fillId="0" borderId="8" xfId="6" applyFont="1" applyBorder="1" applyAlignment="1"/>
    <xf numFmtId="0" fontId="21" fillId="5" borderId="1" xfId="0" applyFont="1" applyFill="1" applyBorder="1" applyAlignment="1" applyProtection="1">
      <alignment horizontal="left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12" fillId="2" borderId="9" xfId="0" applyFont="1" applyFill="1" applyBorder="1"/>
    <xf numFmtId="0" fontId="8" fillId="0" borderId="4" xfId="0" applyFont="1" applyBorder="1"/>
    <xf numFmtId="179" fontId="8" fillId="4" borderId="12" xfId="0" applyNumberFormat="1" applyFont="1" applyFill="1" applyBorder="1" applyProtection="1">
      <protection locked="0"/>
    </xf>
    <xf numFmtId="180" fontId="10" fillId="4" borderId="13" xfId="0" applyNumberFormat="1" applyFont="1" applyFill="1" applyBorder="1"/>
    <xf numFmtId="41" fontId="8" fillId="0" borderId="14" xfId="6" applyFont="1" applyBorder="1" applyAlignment="1"/>
    <xf numFmtId="41" fontId="16" fillId="0" borderId="13" xfId="6" applyFont="1" applyBorder="1" applyAlignment="1"/>
    <xf numFmtId="41" fontId="8" fillId="0" borderId="2" xfId="6" applyFont="1" applyBorder="1" applyAlignment="1"/>
    <xf numFmtId="0" fontId="13" fillId="0" borderId="3" xfId="0" applyFont="1" applyBorder="1"/>
    <xf numFmtId="14" fontId="8" fillId="3" borderId="2" xfId="0" applyNumberFormat="1" applyFont="1" applyFill="1" applyBorder="1" applyAlignment="1" applyProtection="1">
      <alignment horizontal="center"/>
      <protection locked="0"/>
    </xf>
    <xf numFmtId="0" fontId="15" fillId="0" borderId="1" xfId="0" applyFont="1" applyBorder="1"/>
    <xf numFmtId="41" fontId="8" fillId="0" borderId="15" xfId="6" applyFont="1" applyBorder="1" applyAlignment="1"/>
    <xf numFmtId="180" fontId="8" fillId="4" borderId="13" xfId="0" applyNumberFormat="1" applyFont="1" applyFill="1" applyBorder="1"/>
    <xf numFmtId="178" fontId="8" fillId="8" borderId="1" xfId="2" applyNumberFormat="1" applyFont="1" applyFill="1" applyBorder="1" applyAlignment="1" applyProtection="1">
      <protection locked="0"/>
    </xf>
    <xf numFmtId="0" fontId="8" fillId="8" borderId="1" xfId="0" applyFont="1" applyFill="1" applyBorder="1" applyAlignment="1" applyProtection="1">
      <alignment horizontal="center"/>
      <protection locked="0"/>
    </xf>
    <xf numFmtId="178" fontId="8" fillId="8" borderId="1" xfId="2" applyNumberFormat="1" applyFont="1" applyFill="1" applyBorder="1" applyAlignment="1" applyProtection="1"/>
    <xf numFmtId="0" fontId="20" fillId="8" borderId="6" xfId="0" applyFont="1" applyFill="1" applyBorder="1" applyAlignment="1" applyProtection="1">
      <alignment horizontal="left"/>
      <protection locked="0"/>
    </xf>
    <xf numFmtId="180" fontId="8" fillId="4" borderId="16" xfId="0" applyNumberFormat="1" applyFont="1" applyFill="1" applyBorder="1"/>
    <xf numFmtId="177" fontId="0" fillId="4" borderId="2" xfId="0" applyNumberFormat="1" applyFill="1" applyBorder="1" applyProtection="1">
      <protection locked="0"/>
    </xf>
    <xf numFmtId="41" fontId="3" fillId="0" borderId="3" xfId="6" applyFont="1" applyBorder="1" applyAlignment="1"/>
    <xf numFmtId="37" fontId="8" fillId="0" borderId="0" xfId="0" applyNumberFormat="1" applyFont="1"/>
    <xf numFmtId="0" fontId="21" fillId="9" borderId="1" xfId="0" applyFont="1" applyFill="1" applyBorder="1" applyAlignment="1" applyProtection="1">
      <alignment horizontal="left"/>
      <protection locked="0"/>
    </xf>
    <xf numFmtId="37" fontId="4" fillId="9" borderId="1" xfId="2" applyNumberFormat="1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alignment horizontal="center"/>
      <protection locked="0"/>
    </xf>
    <xf numFmtId="0" fontId="22" fillId="0" borderId="0" xfId="0" applyFont="1"/>
    <xf numFmtId="0" fontId="24" fillId="0" borderId="0" xfId="0" applyFont="1"/>
    <xf numFmtId="0" fontId="23" fillId="0" borderId="0" xfId="0" applyFont="1"/>
    <xf numFmtId="0" fontId="26" fillId="0" borderId="0" xfId="0" applyFont="1"/>
    <xf numFmtId="0" fontId="20" fillId="10" borderId="6" xfId="0" applyFont="1" applyFill="1" applyBorder="1" applyAlignment="1" applyProtection="1">
      <alignment horizontal="left"/>
      <protection locked="0"/>
    </xf>
    <xf numFmtId="178" fontId="8" fillId="10" borderId="1" xfId="2" applyNumberFormat="1" applyFont="1" applyFill="1" applyBorder="1" applyAlignment="1" applyProtection="1">
      <protection locked="0"/>
    </xf>
    <xf numFmtId="0" fontId="8" fillId="10" borderId="1" xfId="0" applyFont="1" applyFill="1" applyBorder="1" applyAlignment="1" applyProtection="1">
      <alignment horizontal="center"/>
      <protection locked="0"/>
    </xf>
    <xf numFmtId="178" fontId="8" fillId="10" borderId="1" xfId="2" applyNumberFormat="1" applyFont="1" applyFill="1" applyBorder="1" applyAlignment="1" applyProtection="1"/>
    <xf numFmtId="0" fontId="21" fillId="11" borderId="1" xfId="0" applyFont="1" applyFill="1" applyBorder="1" applyAlignment="1" applyProtection="1">
      <alignment horizontal="left"/>
      <protection locked="0"/>
    </xf>
    <xf numFmtId="37" fontId="4" fillId="11" borderId="1" xfId="2" applyNumberFormat="1" applyFont="1" applyFill="1" applyBorder="1" applyAlignment="1" applyProtection="1">
      <protection locked="0"/>
    </xf>
    <xf numFmtId="0" fontId="4" fillId="11" borderId="1" xfId="0" applyFont="1" applyFill="1" applyBorder="1" applyAlignment="1" applyProtection="1">
      <alignment horizontal="center"/>
      <protection locked="0"/>
    </xf>
    <xf numFmtId="181" fontId="4" fillId="11" borderId="1" xfId="2" applyNumberFormat="1" applyFont="1" applyFill="1" applyBorder="1" applyAlignment="1" applyProtection="1"/>
    <xf numFmtId="0" fontId="18" fillId="0" borderId="0" xfId="0" applyFont="1" applyAlignment="1">
      <alignment horizontal="right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4" fillId="7" borderId="9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8" fillId="0" borderId="3" xfId="0" applyFont="1" applyBorder="1" applyAlignment="1" applyProtection="1">
      <alignment horizontal="left" vertical="top"/>
      <protection locked="0"/>
    </xf>
    <xf numFmtId="0" fontId="8" fillId="5" borderId="9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20" fillId="0" borderId="9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41" fontId="3" fillId="0" borderId="0" xfId="6" applyFont="1" applyAlignment="1">
      <alignment horizontal="center"/>
    </xf>
    <xf numFmtId="41" fontId="8" fillId="0" borderId="0" xfId="6" applyFont="1" applyBorder="1" applyAlignment="1">
      <alignment horizontal="center"/>
    </xf>
  </cellXfs>
  <cellStyles count="8">
    <cellStyle name="Normal 2" xfId="1" xr:uid="{00000000-0005-0000-0000-000001000000}"/>
    <cellStyle name="쉼표" xfId="2" builtinId="3"/>
    <cellStyle name="쉼표 [0]" xfId="6" builtinId="6"/>
    <cellStyle name="쉼표 [0] 2" xfId="3" xr:uid="{00000000-0005-0000-0000-000005000000}"/>
    <cellStyle name="쉼표 2" xfId="4" xr:uid="{00000000-0005-0000-0000-000006000000}"/>
    <cellStyle name="스타일 1" xfId="7" xr:uid="{393A1E64-1A98-4CB4-9EDD-DFEDB6023562}"/>
    <cellStyle name="표준" xfId="0" builtinId="0"/>
    <cellStyle name="하이퍼링크" xfId="5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2"/>
  <sheetViews>
    <sheetView showGridLines="0" tabSelected="1" topLeftCell="A26" zoomScale="115" zoomScaleNormal="115" workbookViewId="0">
      <selection activeCell="A43" sqref="A43"/>
    </sheetView>
  </sheetViews>
  <sheetFormatPr defaultColWidth="9.140625" defaultRowHeight="15" x14ac:dyDescent="0.3"/>
  <cols>
    <col min="1" max="1" width="48.85546875" style="1" customWidth="1"/>
    <col min="2" max="2" width="14.28515625" style="1" customWidth="1"/>
    <col min="3" max="3" width="5.7109375" style="1" customWidth="1"/>
    <col min="4" max="4" width="16.42578125" style="8" customWidth="1"/>
    <col min="5" max="5" width="16.5703125" style="1" customWidth="1"/>
    <col min="6" max="6" width="15.85546875" style="1" customWidth="1"/>
    <col min="7" max="16384" width="9.140625" style="1"/>
  </cols>
  <sheetData>
    <row r="1" spans="1:6" ht="30.75" x14ac:dyDescent="0.45">
      <c r="A1" s="67" t="s">
        <v>19</v>
      </c>
      <c r="B1" s="67"/>
      <c r="D1" s="66" t="s">
        <v>11</v>
      </c>
      <c r="E1" s="66"/>
    </row>
    <row r="2" spans="1:6" x14ac:dyDescent="0.3">
      <c r="A2" s="68"/>
      <c r="B2" s="68"/>
      <c r="F2" s="2"/>
    </row>
    <row r="3" spans="1:6" x14ac:dyDescent="0.3">
      <c r="A3" s="11"/>
      <c r="D3" s="9" t="s">
        <v>0</v>
      </c>
      <c r="E3" s="39">
        <f ca="1">TODAY()</f>
        <v>45749</v>
      </c>
      <c r="F3" s="3"/>
    </row>
    <row r="4" spans="1:6" x14ac:dyDescent="0.3">
      <c r="A4" s="4" t="s">
        <v>12</v>
      </c>
      <c r="D4" s="10" t="s">
        <v>9</v>
      </c>
      <c r="E4" s="18" t="s">
        <v>59</v>
      </c>
    </row>
    <row r="5" spans="1:6" x14ac:dyDescent="0.3">
      <c r="A5" s="4" t="s">
        <v>13</v>
      </c>
      <c r="D5" s="49" t="s">
        <v>46</v>
      </c>
      <c r="E5" s="17"/>
      <c r="F5" s="32"/>
    </row>
    <row r="6" spans="1:6" x14ac:dyDescent="0.3">
      <c r="A6" s="4" t="s">
        <v>21</v>
      </c>
      <c r="D6" s="11" t="s">
        <v>17</v>
      </c>
      <c r="E6"/>
    </row>
    <row r="7" spans="1:6" x14ac:dyDescent="0.3">
      <c r="A7" s="4" t="s">
        <v>20</v>
      </c>
      <c r="D7" s="11"/>
      <c r="E7"/>
    </row>
    <row r="8" spans="1:6" x14ac:dyDescent="0.3">
      <c r="A8" s="4" t="s">
        <v>10</v>
      </c>
      <c r="B8" s="1" t="s">
        <v>28</v>
      </c>
      <c r="D8" s="86" t="s">
        <v>31</v>
      </c>
      <c r="E8" s="86"/>
    </row>
    <row r="9" spans="1:6" x14ac:dyDescent="0.3">
      <c r="A9" s="7" t="s">
        <v>14</v>
      </c>
      <c r="B9" s="1" t="s">
        <v>30</v>
      </c>
      <c r="D9" s="87" t="s">
        <v>29</v>
      </c>
      <c r="E9" s="87"/>
    </row>
    <row r="10" spans="1:6" x14ac:dyDescent="0.3">
      <c r="A10" s="7"/>
      <c r="B10" s="25"/>
      <c r="C10" s="25"/>
      <c r="D10" s="28"/>
      <c r="E10" s="25"/>
    </row>
    <row r="11" spans="1:6" ht="16.5" x14ac:dyDescent="0.3">
      <c r="A11" s="31" t="s">
        <v>1</v>
      </c>
      <c r="B11" s="26" t="s">
        <v>8</v>
      </c>
      <c r="C11" s="5" t="s">
        <v>7</v>
      </c>
      <c r="D11" s="27" t="s">
        <v>16</v>
      </c>
      <c r="E11" s="5" t="s">
        <v>2</v>
      </c>
    </row>
    <row r="12" spans="1:6" ht="17.25" customHeight="1" x14ac:dyDescent="0.3">
      <c r="A12" s="76"/>
      <c r="B12" s="77"/>
      <c r="C12" s="77"/>
      <c r="D12" s="77"/>
      <c r="E12" s="78"/>
      <c r="F12" s="1" t="s">
        <v>47</v>
      </c>
    </row>
    <row r="13" spans="1:6" x14ac:dyDescent="0.3">
      <c r="A13" s="46" t="s">
        <v>52</v>
      </c>
      <c r="B13" s="43"/>
      <c r="C13" s="44"/>
      <c r="D13" s="44"/>
      <c r="E13" s="45">
        <f>SUM(E14:E17)</f>
        <v>16820000</v>
      </c>
      <c r="F13" s="55"/>
    </row>
    <row r="14" spans="1:6" ht="15" customHeight="1" x14ac:dyDescent="0.3">
      <c r="A14" s="29" t="s">
        <v>51</v>
      </c>
      <c r="B14" s="22">
        <v>500000</v>
      </c>
      <c r="C14" s="20">
        <v>1</v>
      </c>
      <c r="D14" s="20">
        <v>1</v>
      </c>
      <c r="E14" s="21">
        <f t="shared" ref="E14" si="0">B14*C14*D14</f>
        <v>500000</v>
      </c>
      <c r="F14" s="50"/>
    </row>
    <row r="15" spans="1:6" ht="15" customHeight="1" x14ac:dyDescent="0.3">
      <c r="A15" s="29" t="s">
        <v>54</v>
      </c>
      <c r="B15" s="22">
        <v>4400000</v>
      </c>
      <c r="C15" s="20">
        <v>1</v>
      </c>
      <c r="D15" s="20">
        <v>1</v>
      </c>
      <c r="E15" s="21"/>
    </row>
    <row r="16" spans="1:6" ht="15" customHeight="1" x14ac:dyDescent="0.3">
      <c r="A16" s="29" t="s">
        <v>55</v>
      </c>
      <c r="B16" s="22">
        <v>13200</v>
      </c>
      <c r="C16" s="20">
        <v>100</v>
      </c>
      <c r="D16" s="20">
        <v>1</v>
      </c>
      <c r="E16" s="21">
        <f t="shared" ref="E16:E17" si="1">B16*C16*D16</f>
        <v>1320000</v>
      </c>
    </row>
    <row r="17" spans="1:6" ht="15" customHeight="1" x14ac:dyDescent="0.3">
      <c r="A17" s="29" t="s">
        <v>32</v>
      </c>
      <c r="B17" s="22">
        <v>50000</v>
      </c>
      <c r="C17" s="20">
        <v>300</v>
      </c>
      <c r="D17" s="20">
        <v>1</v>
      </c>
      <c r="E17" s="21">
        <f t="shared" si="1"/>
        <v>15000000</v>
      </c>
    </row>
    <row r="18" spans="1:6" x14ac:dyDescent="0.3">
      <c r="A18" s="46" t="s">
        <v>36</v>
      </c>
      <c r="B18" s="43"/>
      <c r="C18" s="44"/>
      <c r="D18" s="44"/>
      <c r="E18" s="45">
        <f>SUM(E19:E24)</f>
        <v>1450000</v>
      </c>
    </row>
    <row r="19" spans="1:6" ht="15" customHeight="1" x14ac:dyDescent="0.3">
      <c r="A19" s="29" t="s">
        <v>26</v>
      </c>
      <c r="B19" s="22">
        <v>500000</v>
      </c>
      <c r="C19" s="20">
        <v>1</v>
      </c>
      <c r="D19" s="20">
        <v>1</v>
      </c>
      <c r="E19" s="21">
        <f t="shared" ref="E19:E21" si="2">B19*C19*D19</f>
        <v>500000</v>
      </c>
      <c r="F19" s="54"/>
    </row>
    <row r="20" spans="1:6" ht="15" customHeight="1" x14ac:dyDescent="0.3">
      <c r="A20" s="29" t="s">
        <v>53</v>
      </c>
      <c r="B20" s="22">
        <v>300000</v>
      </c>
      <c r="C20" s="20">
        <v>1</v>
      </c>
      <c r="D20" s="20">
        <v>1</v>
      </c>
      <c r="E20" s="21">
        <f t="shared" si="2"/>
        <v>300000</v>
      </c>
      <c r="F20" s="54"/>
    </row>
    <row r="21" spans="1:6" ht="15" customHeight="1" x14ac:dyDescent="0.3">
      <c r="A21" s="29" t="s">
        <v>58</v>
      </c>
      <c r="B21" s="22">
        <v>225000</v>
      </c>
      <c r="C21" s="20">
        <v>2</v>
      </c>
      <c r="D21" s="20">
        <v>1</v>
      </c>
      <c r="E21" s="21">
        <f t="shared" si="2"/>
        <v>450000</v>
      </c>
      <c r="F21" s="55"/>
    </row>
    <row r="22" spans="1:6" ht="15" customHeight="1" x14ac:dyDescent="0.3">
      <c r="A22" s="29" t="s">
        <v>65</v>
      </c>
      <c r="B22" s="22"/>
      <c r="C22" s="20"/>
      <c r="D22" s="20"/>
      <c r="E22" s="21"/>
      <c r="F22" s="55"/>
    </row>
    <row r="23" spans="1:6" x14ac:dyDescent="0.3">
      <c r="A23" s="29" t="s">
        <v>35</v>
      </c>
      <c r="B23" s="22">
        <v>200000</v>
      </c>
      <c r="C23" s="20">
        <v>1</v>
      </c>
      <c r="D23" s="20">
        <v>1</v>
      </c>
      <c r="E23" s="21"/>
    </row>
    <row r="24" spans="1:6" x14ac:dyDescent="0.3">
      <c r="A24" s="29" t="s">
        <v>57</v>
      </c>
      <c r="B24" s="22">
        <v>20000</v>
      </c>
      <c r="C24" s="20">
        <v>10</v>
      </c>
      <c r="D24" s="20">
        <v>1</v>
      </c>
      <c r="E24" s="21">
        <f t="shared" ref="E24" si="3">B24*C24*D24</f>
        <v>200000</v>
      </c>
      <c r="F24" s="54"/>
    </row>
    <row r="25" spans="1:6" x14ac:dyDescent="0.3">
      <c r="A25" s="58" t="s">
        <v>74</v>
      </c>
      <c r="B25" s="59"/>
      <c r="C25" s="60"/>
      <c r="D25" s="60"/>
      <c r="E25" s="61">
        <f>SUM(E26:E32)</f>
        <v>4425000</v>
      </c>
    </row>
    <row r="26" spans="1:6" ht="15" customHeight="1" x14ac:dyDescent="0.3">
      <c r="A26" s="29" t="s">
        <v>72</v>
      </c>
      <c r="B26" s="22">
        <v>1500000</v>
      </c>
      <c r="C26" s="20">
        <v>0.5</v>
      </c>
      <c r="D26" s="20">
        <v>1</v>
      </c>
      <c r="E26" s="21">
        <f t="shared" ref="E26:E32" si="4">B26*C26*D26</f>
        <v>750000</v>
      </c>
      <c r="F26" s="55" t="s">
        <v>71</v>
      </c>
    </row>
    <row r="27" spans="1:6" ht="15" customHeight="1" x14ac:dyDescent="0.3">
      <c r="A27" s="29" t="s">
        <v>73</v>
      </c>
      <c r="B27" s="22">
        <v>300000</v>
      </c>
      <c r="C27" s="20">
        <v>0.5</v>
      </c>
      <c r="D27" s="20">
        <v>5</v>
      </c>
      <c r="E27" s="21">
        <f t="shared" si="4"/>
        <v>750000</v>
      </c>
      <c r="F27" s="55" t="s">
        <v>71</v>
      </c>
    </row>
    <row r="28" spans="1:6" ht="15" customHeight="1" x14ac:dyDescent="0.3">
      <c r="A28" s="29" t="s">
        <v>60</v>
      </c>
      <c r="B28" s="22">
        <v>200000</v>
      </c>
      <c r="C28" s="20">
        <v>3</v>
      </c>
      <c r="D28" s="20">
        <v>1</v>
      </c>
      <c r="E28" s="21">
        <f t="shared" si="4"/>
        <v>600000</v>
      </c>
      <c r="F28" s="54"/>
    </row>
    <row r="29" spans="1:6" ht="15" customHeight="1" x14ac:dyDescent="0.3">
      <c r="A29" s="29" t="s">
        <v>61</v>
      </c>
      <c r="B29" s="22">
        <v>100000</v>
      </c>
      <c r="C29" s="20">
        <v>3</v>
      </c>
      <c r="D29" s="20">
        <v>1</v>
      </c>
      <c r="E29" s="21">
        <f t="shared" si="4"/>
        <v>300000</v>
      </c>
      <c r="F29" s="54"/>
    </row>
    <row r="30" spans="1:6" ht="15" customHeight="1" x14ac:dyDescent="0.3">
      <c r="A30" s="29" t="s">
        <v>48</v>
      </c>
      <c r="B30" s="22">
        <v>2500</v>
      </c>
      <c r="C30" s="20">
        <v>350</v>
      </c>
      <c r="D30" s="20">
        <v>1</v>
      </c>
      <c r="E30" s="21">
        <f t="shared" si="4"/>
        <v>875000</v>
      </c>
    </row>
    <row r="31" spans="1:6" ht="15" customHeight="1" x14ac:dyDescent="0.3">
      <c r="A31" s="29" t="s">
        <v>69</v>
      </c>
      <c r="B31" s="22">
        <v>1000000</v>
      </c>
      <c r="C31" s="20">
        <v>0.5</v>
      </c>
      <c r="D31" s="20">
        <v>1</v>
      </c>
      <c r="E31" s="21">
        <f t="shared" si="4"/>
        <v>500000</v>
      </c>
      <c r="F31" s="55" t="s">
        <v>71</v>
      </c>
    </row>
    <row r="32" spans="1:6" ht="15" customHeight="1" x14ac:dyDescent="0.3">
      <c r="A32" s="29" t="s">
        <v>70</v>
      </c>
      <c r="B32" s="22">
        <v>650000</v>
      </c>
      <c r="C32" s="20">
        <v>1</v>
      </c>
      <c r="D32" s="20">
        <v>1</v>
      </c>
      <c r="E32" s="21">
        <f t="shared" si="4"/>
        <v>650000</v>
      </c>
      <c r="F32" s="54"/>
    </row>
    <row r="33" spans="1:9" ht="15" customHeight="1" x14ac:dyDescent="0.3">
      <c r="A33" s="46" t="s">
        <v>50</v>
      </c>
      <c r="B33" s="43"/>
      <c r="C33" s="44"/>
      <c r="D33" s="44"/>
      <c r="E33" s="45">
        <f>SUM(E34:E39)</f>
        <v>3400000</v>
      </c>
      <c r="F33"/>
    </row>
    <row r="34" spans="1:9" ht="15" customHeight="1" x14ac:dyDescent="0.3">
      <c r="A34" s="29" t="s">
        <v>49</v>
      </c>
      <c r="B34" s="22"/>
      <c r="C34" s="20"/>
      <c r="D34" s="20"/>
      <c r="E34" s="21"/>
      <c r="F34"/>
      <c r="G34"/>
      <c r="H34"/>
      <c r="I34"/>
    </row>
    <row r="35" spans="1:9" ht="15" customHeight="1" x14ac:dyDescent="0.3">
      <c r="A35" s="29" t="s">
        <v>33</v>
      </c>
      <c r="B35" s="22">
        <v>50000</v>
      </c>
      <c r="C35" s="20">
        <v>8</v>
      </c>
      <c r="D35" s="20">
        <v>1</v>
      </c>
      <c r="E35" s="21">
        <f t="shared" ref="E35:E36" si="5">B35*C35*D35</f>
        <v>400000</v>
      </c>
      <c r="F35"/>
      <c r="G35"/>
      <c r="H35"/>
      <c r="I35"/>
    </row>
    <row r="36" spans="1:9" ht="15" customHeight="1" x14ac:dyDescent="0.3">
      <c r="A36" s="29" t="s">
        <v>34</v>
      </c>
      <c r="B36" s="22">
        <v>600000</v>
      </c>
      <c r="C36" s="20">
        <v>1</v>
      </c>
      <c r="D36" s="20">
        <v>1</v>
      </c>
      <c r="E36" s="21">
        <f t="shared" si="5"/>
        <v>600000</v>
      </c>
      <c r="F36" s="57"/>
      <c r="G36"/>
      <c r="H36"/>
      <c r="I36"/>
    </row>
    <row r="37" spans="1:9" ht="15" customHeight="1" x14ac:dyDescent="0.3">
      <c r="A37" s="29" t="s">
        <v>37</v>
      </c>
      <c r="B37" s="22">
        <v>300000</v>
      </c>
      <c r="C37" s="20">
        <v>1</v>
      </c>
      <c r="D37" s="20">
        <v>1</v>
      </c>
      <c r="E37" s="21">
        <f t="shared" ref="E37:E39" si="6">B37*C37*D37</f>
        <v>300000</v>
      </c>
      <c r="F37" s="54"/>
    </row>
    <row r="38" spans="1:9" ht="15" customHeight="1" x14ac:dyDescent="0.3">
      <c r="A38" s="29" t="s">
        <v>68</v>
      </c>
      <c r="B38" s="22">
        <v>400000</v>
      </c>
      <c r="C38" s="20">
        <v>4</v>
      </c>
      <c r="D38" s="20">
        <v>1</v>
      </c>
      <c r="E38" s="21">
        <f t="shared" si="6"/>
        <v>1600000</v>
      </c>
      <c r="F38" s="54"/>
    </row>
    <row r="39" spans="1:9" x14ac:dyDescent="0.3">
      <c r="A39" s="29" t="s">
        <v>35</v>
      </c>
      <c r="B39" s="22">
        <v>250000</v>
      </c>
      <c r="C39" s="20">
        <v>2</v>
      </c>
      <c r="D39" s="20">
        <v>1</v>
      </c>
      <c r="E39" s="21">
        <f t="shared" si="6"/>
        <v>500000</v>
      </c>
    </row>
    <row r="40" spans="1:9" ht="15" customHeight="1" x14ac:dyDescent="0.3">
      <c r="A40" s="46" t="s">
        <v>38</v>
      </c>
      <c r="B40" s="43"/>
      <c r="C40" s="44"/>
      <c r="D40" s="44"/>
      <c r="E40" s="45">
        <f>SUM(E41:E53)</f>
        <v>9100000</v>
      </c>
      <c r="F40" s="56"/>
    </row>
    <row r="41" spans="1:9" ht="15" customHeight="1" x14ac:dyDescent="0.3">
      <c r="A41" s="29" t="s">
        <v>41</v>
      </c>
      <c r="B41" s="22">
        <v>800000</v>
      </c>
      <c r="C41" s="20">
        <v>1</v>
      </c>
      <c r="D41" s="20">
        <v>1</v>
      </c>
      <c r="E41" s="21"/>
    </row>
    <row r="42" spans="1:9" ht="15" customHeight="1" x14ac:dyDescent="0.3">
      <c r="A42" s="62" t="s">
        <v>76</v>
      </c>
      <c r="B42" s="63">
        <v>4500000</v>
      </c>
      <c r="C42" s="64">
        <v>1</v>
      </c>
      <c r="D42" s="64">
        <v>1</v>
      </c>
      <c r="E42" s="65">
        <f t="shared" ref="E42" si="7">B42*C42*D42</f>
        <v>4500000</v>
      </c>
      <c r="F42" s="54"/>
    </row>
    <row r="43" spans="1:9" ht="15" customHeight="1" x14ac:dyDescent="0.3">
      <c r="A43" s="62" t="s">
        <v>75</v>
      </c>
      <c r="B43" s="63">
        <v>1200000</v>
      </c>
      <c r="C43" s="64">
        <v>1</v>
      </c>
      <c r="D43" s="64">
        <v>1</v>
      </c>
      <c r="E43" s="65">
        <f t="shared" ref="E43" si="8">B43*C43*D43</f>
        <v>1200000</v>
      </c>
      <c r="F43" s="54"/>
    </row>
    <row r="44" spans="1:9" ht="15" customHeight="1" x14ac:dyDescent="0.3">
      <c r="A44" s="51" t="s">
        <v>62</v>
      </c>
      <c r="B44" s="52">
        <v>800000</v>
      </c>
      <c r="C44" s="53">
        <v>1</v>
      </c>
      <c r="D44" s="53">
        <v>1</v>
      </c>
      <c r="E44" s="21">
        <f t="shared" ref="E44:E48" si="9">B44*C44*D44</f>
        <v>800000</v>
      </c>
      <c r="F44" s="54"/>
    </row>
    <row r="45" spans="1:9" ht="15" customHeight="1" x14ac:dyDescent="0.3">
      <c r="A45" s="51" t="s">
        <v>64</v>
      </c>
      <c r="B45" s="52">
        <v>200000</v>
      </c>
      <c r="C45" s="53">
        <v>3</v>
      </c>
      <c r="D45" s="53">
        <v>1</v>
      </c>
      <c r="E45" s="21">
        <f t="shared" ref="E45" si="10">B45*C45*D45</f>
        <v>600000</v>
      </c>
      <c r="F45" s="54"/>
    </row>
    <row r="46" spans="1:9" ht="15" customHeight="1" x14ac:dyDescent="0.3">
      <c r="A46" s="51" t="s">
        <v>63</v>
      </c>
      <c r="B46" s="52">
        <v>300000</v>
      </c>
      <c r="C46" s="53">
        <v>3</v>
      </c>
      <c r="D46" s="53">
        <v>1</v>
      </c>
      <c r="E46" s="21">
        <f t="shared" ref="E46" si="11">B46*C46*D46</f>
        <v>900000</v>
      </c>
      <c r="F46" s="54"/>
    </row>
    <row r="47" spans="1:9" ht="15" customHeight="1" x14ac:dyDescent="0.3">
      <c r="A47" s="29" t="s">
        <v>39</v>
      </c>
      <c r="B47" s="22">
        <v>800000</v>
      </c>
      <c r="C47" s="20">
        <v>1</v>
      </c>
      <c r="D47" s="20">
        <v>1</v>
      </c>
      <c r="E47" s="21">
        <f t="shared" si="9"/>
        <v>800000</v>
      </c>
    </row>
    <row r="48" spans="1:9" ht="15" customHeight="1" x14ac:dyDescent="0.3">
      <c r="A48" s="29" t="s">
        <v>42</v>
      </c>
      <c r="B48" s="22">
        <v>300000</v>
      </c>
      <c r="C48" s="20">
        <v>1</v>
      </c>
      <c r="D48" s="20">
        <v>1</v>
      </c>
      <c r="E48" s="21">
        <f t="shared" si="9"/>
        <v>300000</v>
      </c>
    </row>
    <row r="49" spans="1:6" ht="15" customHeight="1" x14ac:dyDescent="0.3">
      <c r="A49" s="29" t="s">
        <v>56</v>
      </c>
      <c r="B49" s="22">
        <v>300000</v>
      </c>
      <c r="C49" s="20">
        <v>1</v>
      </c>
      <c r="D49" s="20">
        <v>1</v>
      </c>
      <c r="E49" s="21"/>
    </row>
    <row r="50" spans="1:6" ht="15" customHeight="1" x14ac:dyDescent="0.3">
      <c r="A50" s="29" t="s">
        <v>40</v>
      </c>
      <c r="B50" s="22">
        <v>300000</v>
      </c>
      <c r="C50" s="20">
        <v>1</v>
      </c>
      <c r="D50" s="20">
        <v>1</v>
      </c>
      <c r="E50" s="21"/>
    </row>
    <row r="51" spans="1:6" ht="15" customHeight="1" x14ac:dyDescent="0.3">
      <c r="A51" s="29" t="s">
        <v>43</v>
      </c>
      <c r="B51" s="22">
        <v>700000</v>
      </c>
      <c r="C51" s="20">
        <v>1</v>
      </c>
      <c r="D51" s="20">
        <v>1</v>
      </c>
      <c r="E51" s="21"/>
      <c r="F51" s="54"/>
    </row>
    <row r="52" spans="1:6" ht="15" customHeight="1" x14ac:dyDescent="0.3">
      <c r="A52" s="29" t="s">
        <v>66</v>
      </c>
      <c r="B52" s="22">
        <v>700000</v>
      </c>
      <c r="C52" s="20">
        <v>1</v>
      </c>
      <c r="D52" s="20">
        <v>1</v>
      </c>
      <c r="E52" s="21"/>
      <c r="F52" s="54"/>
    </row>
    <row r="53" spans="1:6" x14ac:dyDescent="0.3">
      <c r="A53" s="29" t="s">
        <v>44</v>
      </c>
      <c r="B53" s="22">
        <v>300000</v>
      </c>
      <c r="C53" s="20">
        <v>1</v>
      </c>
      <c r="D53" s="20">
        <v>1</v>
      </c>
      <c r="E53" s="21"/>
    </row>
    <row r="54" spans="1:6" ht="14.25" customHeight="1" x14ac:dyDescent="0.3">
      <c r="A54" s="46" t="s">
        <v>45</v>
      </c>
      <c r="B54" s="43"/>
      <c r="C54" s="44"/>
      <c r="D54" s="44"/>
      <c r="E54" s="45"/>
    </row>
    <row r="55" spans="1:6" ht="14.25" customHeight="1" x14ac:dyDescent="0.3">
      <c r="A55" s="29" t="s">
        <v>67</v>
      </c>
      <c r="B55" s="22">
        <f>SUM(E40,E33,E25,E18,E13)</f>
        <v>35195000</v>
      </c>
      <c r="C55" s="20">
        <v>0.1</v>
      </c>
      <c r="D55" s="20">
        <v>1</v>
      </c>
      <c r="E55" s="21">
        <f>B55*C55*D55</f>
        <v>3519500</v>
      </c>
    </row>
    <row r="56" spans="1:6" ht="15" customHeight="1" x14ac:dyDescent="0.3">
      <c r="A56" s="29" t="s">
        <v>27</v>
      </c>
      <c r="B56" s="22"/>
      <c r="C56" s="20">
        <v>1</v>
      </c>
      <c r="D56" s="20">
        <v>1</v>
      </c>
      <c r="E56" s="21">
        <f>B56*C56*D56</f>
        <v>0</v>
      </c>
    </row>
    <row r="57" spans="1:6" ht="15" customHeight="1" x14ac:dyDescent="0.3">
      <c r="A57" s="30"/>
      <c r="B57" s="23"/>
      <c r="C57" s="19"/>
      <c r="D57" s="19"/>
      <c r="E57" s="24">
        <f>SUM(B55,E55,E56)</f>
        <v>38714500</v>
      </c>
      <c r="F57" s="1" t="s">
        <v>25</v>
      </c>
    </row>
    <row r="58" spans="1:6" x14ac:dyDescent="0.3">
      <c r="A58" s="83"/>
      <c r="B58" s="84"/>
      <c r="C58" s="84"/>
      <c r="D58" s="84"/>
      <c r="E58" s="85"/>
    </row>
    <row r="59" spans="1:6" x14ac:dyDescent="0.3">
      <c r="A59" s="79"/>
      <c r="B59" s="80"/>
      <c r="C59" s="81"/>
      <c r="D59" s="80"/>
      <c r="E59" s="82"/>
      <c r="F59" s="32"/>
    </row>
    <row r="60" spans="1:6" ht="16.5" x14ac:dyDescent="0.3">
      <c r="A60" s="72" t="s">
        <v>24</v>
      </c>
      <c r="B60" s="73"/>
      <c r="C60" s="38"/>
      <c r="D60" s="41" t="s">
        <v>15</v>
      </c>
      <c r="E60" s="42">
        <f>SUM(E57)</f>
        <v>38714500</v>
      </c>
      <c r="F60" s="32"/>
    </row>
    <row r="61" spans="1:6" ht="16.5" x14ac:dyDescent="0.3">
      <c r="A61" s="74"/>
      <c r="B61" s="75"/>
      <c r="C61" s="6"/>
      <c r="D61" s="37" t="s">
        <v>5</v>
      </c>
      <c r="E61" s="48">
        <v>0.1</v>
      </c>
    </row>
    <row r="62" spans="1:6" ht="16.5" x14ac:dyDescent="0.3">
      <c r="A62" s="70"/>
      <c r="B62" s="71"/>
      <c r="C62" s="40"/>
      <c r="D62" s="37" t="s">
        <v>6</v>
      </c>
      <c r="E62" s="47">
        <f>ROUND(E60*E61,2)</f>
        <v>3871450</v>
      </c>
    </row>
    <row r="63" spans="1:6" ht="17.25" thickBot="1" x14ac:dyDescent="0.35">
      <c r="C63" s="6"/>
      <c r="D63" s="35" t="s">
        <v>4</v>
      </c>
      <c r="E63" s="33">
        <v>0</v>
      </c>
    </row>
    <row r="64" spans="1:6" ht="17.25" thickTop="1" x14ac:dyDescent="0.3">
      <c r="A64" s="13" t="s">
        <v>23</v>
      </c>
      <c r="B64" s="14"/>
      <c r="C64" s="6"/>
      <c r="D64" s="36" t="s">
        <v>22</v>
      </c>
      <c r="E64" s="34">
        <f>SUM(E60+E62)</f>
        <v>42585950</v>
      </c>
    </row>
    <row r="65" spans="1:5" x14ac:dyDescent="0.3">
      <c r="A65" s="16" t="s">
        <v>18</v>
      </c>
      <c r="B65" s="15"/>
    </row>
    <row r="66" spans="1:5" x14ac:dyDescent="0.3">
      <c r="D66" s="69"/>
      <c r="E66" s="69"/>
    </row>
    <row r="67" spans="1:5" ht="18" x14ac:dyDescent="0.35">
      <c r="A67" s="12" t="s">
        <v>3</v>
      </c>
      <c r="B67" s="12"/>
    </row>
    <row r="69" spans="1:5" x14ac:dyDescent="0.3">
      <c r="C69" s="14"/>
      <c r="D69" s="14"/>
      <c r="E69" s="14"/>
    </row>
    <row r="70" spans="1:5" x14ac:dyDescent="0.3">
      <c r="C70" s="15"/>
      <c r="D70" s="15"/>
      <c r="E70" s="15"/>
    </row>
    <row r="72" spans="1:5" ht="18" x14ac:dyDescent="0.35">
      <c r="C72" s="12"/>
      <c r="D72" s="12"/>
      <c r="E72" s="12"/>
    </row>
  </sheetData>
  <mergeCells count="12">
    <mergeCell ref="D1:E1"/>
    <mergeCell ref="A1:B1"/>
    <mergeCell ref="A2:B2"/>
    <mergeCell ref="D66:E66"/>
    <mergeCell ref="A62:B62"/>
    <mergeCell ref="A60:B60"/>
    <mergeCell ref="A61:B61"/>
    <mergeCell ref="A12:E12"/>
    <mergeCell ref="A59:E59"/>
    <mergeCell ref="A58:E58"/>
    <mergeCell ref="D8:E8"/>
    <mergeCell ref="D9:E9"/>
  </mergeCells>
  <phoneticPr fontId="4" type="noConversion"/>
  <printOptions horizontalCentered="1"/>
  <pageMargins left="0.75" right="0.75" top="0.75" bottom="0.75" header="0.5" footer="0.25"/>
  <pageSetup scale="96" orientation="portrait" r:id="rId1"/>
  <headerFooter alignWithMargins="0"/>
  <ignoredErrors>
    <ignoredError sqref="E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2024-04-26T06:59:23Z</cp:lastPrinted>
  <dcterms:created xsi:type="dcterms:W3CDTF">2004-08-16T18:44:14Z</dcterms:created>
  <dcterms:modified xsi:type="dcterms:W3CDTF">2025-04-02T08:47:52Z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