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wal\viagogo_case_study\secondary_analysis\secondary_analysis_returning_users\secondary_analysis_land_paid_search_returning_users_only\"/>
    </mc:Choice>
  </mc:AlternateContent>
  <xr:revisionPtr revIDLastSave="0" documentId="8_{5276F9B5-0578-4FF2-9F80-60C70378988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imary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1" l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I28" i="1"/>
  <c r="H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C28" i="1"/>
  <c r="B28" i="1"/>
  <c r="H55" i="1"/>
  <c r="B55" i="1"/>
  <c r="D98" i="1" l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97" i="1"/>
  <c r="D62" i="1"/>
  <c r="D61" i="1"/>
  <c r="B125" i="1"/>
  <c r="B121" i="1"/>
  <c r="E111" i="1" s="1"/>
  <c r="B120" i="1"/>
  <c r="B119" i="1"/>
  <c r="F107" i="1" s="1"/>
  <c r="G107" i="1" s="1"/>
  <c r="B89" i="1"/>
  <c r="B83" i="1"/>
  <c r="B84" i="1"/>
  <c r="F62" i="1" s="1"/>
  <c r="G62" i="1" s="1"/>
  <c r="B85" i="1"/>
  <c r="E62" i="1" s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E79" i="1" s="1"/>
  <c r="D80" i="1"/>
  <c r="D81" i="1"/>
  <c r="I55" i="1"/>
  <c r="I52" i="1"/>
  <c r="H52" i="1"/>
  <c r="I51" i="1"/>
  <c r="H51" i="1"/>
  <c r="I49" i="1"/>
  <c r="I50" i="1" s="1"/>
  <c r="H49" i="1"/>
  <c r="H50" i="1" s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C55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8" i="1"/>
  <c r="B52" i="1"/>
  <c r="C52" i="1"/>
  <c r="B51" i="1"/>
  <c r="C49" i="1"/>
  <c r="C50" i="1" s="1"/>
  <c r="B49" i="1"/>
  <c r="B50" i="1" s="1"/>
  <c r="C51" i="1"/>
  <c r="F111" i="1" l="1"/>
  <c r="G111" i="1" s="1"/>
  <c r="F100" i="1"/>
  <c r="G100" i="1" s="1"/>
  <c r="E116" i="1"/>
  <c r="E112" i="1"/>
  <c r="E108" i="1"/>
  <c r="E104" i="1"/>
  <c r="E100" i="1"/>
  <c r="H100" i="1" s="1"/>
  <c r="E115" i="1"/>
  <c r="E99" i="1"/>
  <c r="F103" i="1"/>
  <c r="G103" i="1" s="1"/>
  <c r="E97" i="1"/>
  <c r="E114" i="1"/>
  <c r="E110" i="1"/>
  <c r="E106" i="1"/>
  <c r="E102" i="1"/>
  <c r="E107" i="1"/>
  <c r="H107" i="1" s="1"/>
  <c r="E117" i="1"/>
  <c r="E113" i="1"/>
  <c r="E109" i="1"/>
  <c r="E105" i="1"/>
  <c r="E101" i="1"/>
  <c r="E98" i="1"/>
  <c r="E103" i="1"/>
  <c r="H103" i="1" s="1"/>
  <c r="F115" i="1"/>
  <c r="G115" i="1" s="1"/>
  <c r="H115" i="1" s="1"/>
  <c r="F99" i="1"/>
  <c r="G99" i="1" s="1"/>
  <c r="E75" i="1"/>
  <c r="E71" i="1"/>
  <c r="E67" i="1"/>
  <c r="E63" i="1"/>
  <c r="E69" i="1"/>
  <c r="E81" i="1"/>
  <c r="E77" i="1"/>
  <c r="E73" i="1"/>
  <c r="E65" i="1"/>
  <c r="D49" i="1"/>
  <c r="E49" i="1"/>
  <c r="J49" i="1"/>
  <c r="F65" i="1"/>
  <c r="G65" i="1" s="1"/>
  <c r="F97" i="1"/>
  <c r="G97" i="1" s="1"/>
  <c r="H97" i="1" s="1"/>
  <c r="F114" i="1"/>
  <c r="G114" i="1" s="1"/>
  <c r="F110" i="1"/>
  <c r="G110" i="1" s="1"/>
  <c r="H110" i="1" s="1"/>
  <c r="F106" i="1"/>
  <c r="G106" i="1" s="1"/>
  <c r="F102" i="1"/>
  <c r="G102" i="1" s="1"/>
  <c r="H102" i="1" s="1"/>
  <c r="F98" i="1"/>
  <c r="G98" i="1" s="1"/>
  <c r="H98" i="1" s="1"/>
  <c r="K49" i="1"/>
  <c r="F117" i="1"/>
  <c r="G117" i="1" s="1"/>
  <c r="F113" i="1"/>
  <c r="G113" i="1" s="1"/>
  <c r="F109" i="1"/>
  <c r="G109" i="1" s="1"/>
  <c r="H109" i="1" s="1"/>
  <c r="F105" i="1"/>
  <c r="G105" i="1" s="1"/>
  <c r="F101" i="1"/>
  <c r="G101" i="1" s="1"/>
  <c r="F116" i="1"/>
  <c r="G116" i="1" s="1"/>
  <c r="F112" i="1"/>
  <c r="G112" i="1" s="1"/>
  <c r="F108" i="1"/>
  <c r="G108" i="1" s="1"/>
  <c r="H108" i="1" s="1"/>
  <c r="F104" i="1"/>
  <c r="G104" i="1" s="1"/>
  <c r="H104" i="1"/>
  <c r="H111" i="1"/>
  <c r="H113" i="1"/>
  <c r="H116" i="1"/>
  <c r="H106" i="1"/>
  <c r="H112" i="1"/>
  <c r="H62" i="1"/>
  <c r="F80" i="1"/>
  <c r="G80" i="1" s="1"/>
  <c r="F72" i="1"/>
  <c r="G72" i="1" s="1"/>
  <c r="F64" i="1"/>
  <c r="G64" i="1" s="1"/>
  <c r="H65" i="1"/>
  <c r="F79" i="1"/>
  <c r="G79" i="1" s="1"/>
  <c r="H79" i="1" s="1"/>
  <c r="F75" i="1"/>
  <c r="G75" i="1" s="1"/>
  <c r="H75" i="1" s="1"/>
  <c r="F71" i="1"/>
  <c r="G71" i="1" s="1"/>
  <c r="H71" i="1" s="1"/>
  <c r="F67" i="1"/>
  <c r="G67" i="1" s="1"/>
  <c r="F63" i="1"/>
  <c r="G63" i="1" s="1"/>
  <c r="E80" i="1"/>
  <c r="H80" i="1" s="1"/>
  <c r="E76" i="1"/>
  <c r="E72" i="1"/>
  <c r="E68" i="1"/>
  <c r="H68" i="1" s="1"/>
  <c r="E64" i="1"/>
  <c r="F76" i="1"/>
  <c r="G76" i="1" s="1"/>
  <c r="F68" i="1"/>
  <c r="G68" i="1" s="1"/>
  <c r="F61" i="1"/>
  <c r="G61" i="1" s="1"/>
  <c r="F78" i="1"/>
  <c r="G78" i="1" s="1"/>
  <c r="F74" i="1"/>
  <c r="G74" i="1" s="1"/>
  <c r="F70" i="1"/>
  <c r="G70" i="1" s="1"/>
  <c r="F66" i="1"/>
  <c r="G66" i="1" s="1"/>
  <c r="F81" i="1"/>
  <c r="G81" i="1" s="1"/>
  <c r="H81" i="1" s="1"/>
  <c r="F77" i="1"/>
  <c r="G77" i="1" s="1"/>
  <c r="H77" i="1" s="1"/>
  <c r="F73" i="1"/>
  <c r="G73" i="1" s="1"/>
  <c r="F69" i="1"/>
  <c r="G69" i="1" s="1"/>
  <c r="H69" i="1" s="1"/>
  <c r="E61" i="1"/>
  <c r="E78" i="1"/>
  <c r="H78" i="1" s="1"/>
  <c r="E74" i="1"/>
  <c r="E70" i="1"/>
  <c r="E66" i="1"/>
  <c r="H114" i="1" l="1"/>
  <c r="H105" i="1"/>
  <c r="H101" i="1"/>
  <c r="H117" i="1"/>
  <c r="H99" i="1"/>
  <c r="H64" i="1"/>
  <c r="H63" i="1"/>
  <c r="H74" i="1"/>
  <c r="H73" i="1"/>
  <c r="H67" i="1"/>
  <c r="H119" i="1"/>
  <c r="B124" i="1" s="1"/>
  <c r="H66" i="1"/>
  <c r="H61" i="1"/>
  <c r="H76" i="1"/>
  <c r="H70" i="1"/>
  <c r="H72" i="1"/>
  <c r="H83" i="1" l="1"/>
  <c r="B88" i="1" s="1"/>
</calcChain>
</file>

<file path=xl/sharedStrings.xml><?xml version="1.0" encoding="utf-8"?>
<sst xmlns="http://schemas.openxmlformats.org/spreadsheetml/2006/main" count="79" uniqueCount="48">
  <si>
    <t>Date</t>
  </si>
  <si>
    <t>Users Purchased Control</t>
  </si>
  <si>
    <t>Users Purchased Variant</t>
  </si>
  <si>
    <t>Users Landed Control</t>
  </si>
  <si>
    <t>Users Bounced Control</t>
  </si>
  <si>
    <t>Users Landed Variant</t>
  </si>
  <si>
    <t>Users Bounced Variant</t>
  </si>
  <si>
    <t>Users Visited Control</t>
  </si>
  <si>
    <t>Users Visited Variant</t>
  </si>
  <si>
    <t>Conversion Rate Control</t>
  </si>
  <si>
    <t>Conversion Rate Variant</t>
  </si>
  <si>
    <t>Bounce Rate Control</t>
  </si>
  <si>
    <t>Bounce Rate Variant</t>
  </si>
  <si>
    <t>Count</t>
  </si>
  <si>
    <t>Independent Sample T-Test (Conversion Rates)</t>
  </si>
  <si>
    <t>mean</t>
  </si>
  <si>
    <t>stddev</t>
  </si>
  <si>
    <t>Sum</t>
  </si>
  <si>
    <t>Sum^2</t>
  </si>
  <si>
    <t>Conversion Rate Control^2</t>
  </si>
  <si>
    <t>Conversion Rate Variant ^2</t>
  </si>
  <si>
    <t>t - statistic:</t>
  </si>
  <si>
    <t>Calculated</t>
  </si>
  <si>
    <t>Degrees of Freedom</t>
  </si>
  <si>
    <t>alpha</t>
  </si>
  <si>
    <t>Independent Sample T-Test (Bounce Rates)</t>
  </si>
  <si>
    <t>Bounce Rate Control^2</t>
  </si>
  <si>
    <t>Bounce Rate Variant ^2</t>
  </si>
  <si>
    <t>Kolmogorov-Smirnov Test (Conversion Rates)</t>
  </si>
  <si>
    <t>Freq</t>
  </si>
  <si>
    <t>Cumulative</t>
  </si>
  <si>
    <t>stdev</t>
  </si>
  <si>
    <t>count</t>
  </si>
  <si>
    <t>Obs CDF</t>
  </si>
  <si>
    <t>Z-Score</t>
  </si>
  <si>
    <t>Difference</t>
  </si>
  <si>
    <t>Actual CDF</t>
  </si>
  <si>
    <t>Conversion Rate Control (sorted smallest to largest)</t>
  </si>
  <si>
    <t>Max (D)</t>
  </si>
  <si>
    <t>D Obs</t>
  </si>
  <si>
    <t>D Critical (21, .05)</t>
  </si>
  <si>
    <t>Since Dobs &lt; D Critical</t>
  </si>
  <si>
    <t>Kolmogorov-Smirnov Test (Bounce Rates)</t>
  </si>
  <si>
    <t>Bounce Rate Control (sorted smallest to largest)</t>
  </si>
  <si>
    <t>Conclude data is normally distributed</t>
  </si>
  <si>
    <t>p-value:</t>
  </si>
  <si>
    <t>t-value</t>
  </si>
  <si>
    <t>Result not significant for p&lt;.05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</si>
</sst>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 wrapText="1"/>
    </xf>
    <xf numFmtId="0" fontId="0" fillId="0" borderId="13" xfId="0" applyBorder="1"/>
    <xf numFmtId="0" fontId="0" fillId="0" borderId="14" xfId="0" applyBorder="1"/>
    <xf numFmtId="0" fontId="0" fillId="0" borderId="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4" xfId="0" applyBorder="1" applyAlignment="1">
      <alignment wrapText="1"/>
    </xf>
    <xf numFmtId="0" fontId="0" fillId="0" borderId="17" xfId="0" applyBorder="1" applyAlignment="1">
      <alignment wrapText="1"/>
    </xf>
    <xf numFmtId="0" fontId="16" fillId="0" borderId="18" xfId="0" applyFont="1" applyBorder="1" applyAlignment="1">
      <alignment wrapText="1"/>
    </xf>
    <xf numFmtId="0" fontId="0" fillId="0" borderId="18" xfId="0" applyBorder="1" applyAlignment="1">
      <alignment wrapText="1"/>
    </xf>
    <xf numFmtId="0" fontId="16" fillId="0" borderId="19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6" xfId="0" applyBorder="1" applyAlignment="1">
      <alignment wrapText="1"/>
    </xf>
    <xf numFmtId="164" fontId="0" fillId="0" borderId="0" xfId="0" applyNumberFormat="1"/>
    <xf numFmtId="164" fontId="0" fillId="0" borderId="0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64" fontId="0" fillId="0" borderId="24" xfId="0" applyNumberFormat="1" applyBorder="1" applyAlignment="1">
      <alignment wrapText="1"/>
    </xf>
    <xf numFmtId="164" fontId="0" fillId="0" borderId="25" xfId="0" applyNumberFormat="1" applyBorder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9" xfId="0" applyBorder="1"/>
    <xf numFmtId="164" fontId="0" fillId="0" borderId="29" xfId="0" applyNumberFormat="1" applyBorder="1"/>
    <xf numFmtId="0" fontId="0" fillId="0" borderId="2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"/>
  <sheetViews>
    <sheetView tabSelected="1" topLeftCell="A38" workbookViewId="0">
      <selection activeCell="J57" sqref="J57"/>
    </sheetView>
  </sheetViews>
  <sheetFormatPr defaultRowHeight="15" x14ac:dyDescent="0.25"/>
  <cols>
    <col min="1" max="1" width="16.7109375" customWidth="1"/>
    <col min="2" max="2" width="20.140625" customWidth="1"/>
    <col min="3" max="3" width="18.140625" customWidth="1"/>
    <col min="4" max="4" width="21.140625" customWidth="1"/>
    <col min="5" max="5" width="15.85546875" customWidth="1"/>
    <col min="6" max="6" width="11.140625" customWidth="1"/>
    <col min="8" max="8" width="15.42578125" customWidth="1"/>
    <col min="9" max="9" width="14" customWidth="1"/>
    <col min="10" max="10" width="15.85546875" customWidth="1"/>
    <col min="11" max="11" width="15.140625" customWidth="1"/>
  </cols>
  <sheetData>
    <row r="1" spans="1:14" s="2" customFormat="1" ht="4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>
        <v>0</v>
      </c>
      <c r="B2" s="1">
        <v>41922</v>
      </c>
      <c r="C2">
        <v>439</v>
      </c>
      <c r="D2">
        <v>408</v>
      </c>
      <c r="E2">
        <v>4936</v>
      </c>
      <c r="F2">
        <v>1998</v>
      </c>
      <c r="G2">
        <v>4452</v>
      </c>
      <c r="H2">
        <v>2016</v>
      </c>
      <c r="I2">
        <v>5596</v>
      </c>
      <c r="J2">
        <v>5136</v>
      </c>
      <c r="K2">
        <v>7.8448892065761194E-2</v>
      </c>
      <c r="L2">
        <v>7.9439252336448593E-2</v>
      </c>
      <c r="M2">
        <v>0.40478119935170098</v>
      </c>
      <c r="N2">
        <v>0.45283018867924502</v>
      </c>
    </row>
    <row r="3" spans="1:14" x14ac:dyDescent="0.25">
      <c r="A3">
        <v>1</v>
      </c>
      <c r="B3" s="1">
        <v>41923</v>
      </c>
      <c r="C3">
        <v>274</v>
      </c>
      <c r="D3">
        <v>269</v>
      </c>
      <c r="E3">
        <v>5835</v>
      </c>
      <c r="F3">
        <v>2796</v>
      </c>
      <c r="G3">
        <v>5692</v>
      </c>
      <c r="H3">
        <v>2791</v>
      </c>
      <c r="I3">
        <v>6573</v>
      </c>
      <c r="J3">
        <v>6535</v>
      </c>
      <c r="K3">
        <v>4.1685683858207798E-2</v>
      </c>
      <c r="L3">
        <v>4.1162968630451401E-2</v>
      </c>
      <c r="M3">
        <v>0.47917737789203002</v>
      </c>
      <c r="N3">
        <v>0.49033731553056897</v>
      </c>
    </row>
    <row r="4" spans="1:14" x14ac:dyDescent="0.25">
      <c r="A4">
        <v>2</v>
      </c>
      <c r="B4" s="1">
        <v>41924</v>
      </c>
      <c r="C4">
        <v>511</v>
      </c>
      <c r="D4">
        <v>339</v>
      </c>
      <c r="E4">
        <v>5361</v>
      </c>
      <c r="F4">
        <v>2021</v>
      </c>
      <c r="G4">
        <v>5347</v>
      </c>
      <c r="H4">
        <v>1943</v>
      </c>
      <c r="I4">
        <v>6126</v>
      </c>
      <c r="J4">
        <v>6078</v>
      </c>
      <c r="K4">
        <v>8.3414952660790007E-2</v>
      </c>
      <c r="L4">
        <v>5.57749259624876E-2</v>
      </c>
      <c r="M4">
        <v>0.37698190636075302</v>
      </c>
      <c r="N4">
        <v>0.36338133532822098</v>
      </c>
    </row>
    <row r="5" spans="1:14" x14ac:dyDescent="0.25">
      <c r="A5">
        <v>3</v>
      </c>
      <c r="B5" s="1">
        <v>41925</v>
      </c>
      <c r="C5">
        <v>436</v>
      </c>
      <c r="D5">
        <v>264</v>
      </c>
      <c r="E5">
        <v>5191</v>
      </c>
      <c r="F5">
        <v>2003</v>
      </c>
      <c r="G5">
        <v>4203</v>
      </c>
      <c r="H5">
        <v>1833</v>
      </c>
      <c r="I5">
        <v>5959</v>
      </c>
      <c r="J5">
        <v>4892</v>
      </c>
      <c r="K5">
        <v>7.3166638697768002E-2</v>
      </c>
      <c r="L5">
        <v>5.3965658217497901E-2</v>
      </c>
      <c r="M5">
        <v>0.38586014255442103</v>
      </c>
      <c r="N5">
        <v>0.436117059243397</v>
      </c>
    </row>
    <row r="6" spans="1:14" x14ac:dyDescent="0.25">
      <c r="A6">
        <v>4</v>
      </c>
      <c r="B6" s="1">
        <v>41926</v>
      </c>
      <c r="C6">
        <v>288</v>
      </c>
      <c r="D6">
        <v>324</v>
      </c>
      <c r="E6">
        <v>5288</v>
      </c>
      <c r="F6">
        <v>2236</v>
      </c>
      <c r="G6">
        <v>5819</v>
      </c>
      <c r="H6">
        <v>2449</v>
      </c>
      <c r="I6">
        <v>5980</v>
      </c>
      <c r="J6">
        <v>6704</v>
      </c>
      <c r="K6">
        <v>4.8160535117056799E-2</v>
      </c>
      <c r="L6">
        <v>4.8329355608591799E-2</v>
      </c>
      <c r="M6">
        <v>0.42284417549167902</v>
      </c>
      <c r="N6">
        <v>0.42086269118405201</v>
      </c>
    </row>
    <row r="7" spans="1:14" x14ac:dyDescent="0.25">
      <c r="A7">
        <v>5</v>
      </c>
      <c r="B7" s="1">
        <v>41927</v>
      </c>
      <c r="C7">
        <v>347</v>
      </c>
      <c r="D7">
        <v>308</v>
      </c>
      <c r="E7">
        <v>4875</v>
      </c>
      <c r="F7">
        <v>2274</v>
      </c>
      <c r="G7">
        <v>5901</v>
      </c>
      <c r="H7">
        <v>2938</v>
      </c>
      <c r="I7">
        <v>5496</v>
      </c>
      <c r="J7">
        <v>6739</v>
      </c>
      <c r="K7">
        <v>6.3136826783114997E-2</v>
      </c>
      <c r="L7">
        <v>4.5704110402136802E-2</v>
      </c>
      <c r="M7">
        <v>0.46646153846153798</v>
      </c>
      <c r="N7">
        <v>0.49788171496356498</v>
      </c>
    </row>
    <row r="8" spans="1:14" x14ac:dyDescent="0.25">
      <c r="A8">
        <v>6</v>
      </c>
      <c r="B8" s="1">
        <v>41928</v>
      </c>
      <c r="C8">
        <v>277</v>
      </c>
      <c r="D8">
        <v>316</v>
      </c>
      <c r="E8">
        <v>5817</v>
      </c>
      <c r="F8">
        <v>2390</v>
      </c>
      <c r="G8">
        <v>6072</v>
      </c>
      <c r="H8">
        <v>2978</v>
      </c>
      <c r="I8">
        <v>6453</v>
      </c>
      <c r="J8">
        <v>6901</v>
      </c>
      <c r="K8">
        <v>4.29257709592437E-2</v>
      </c>
      <c r="L8">
        <v>4.5790465149978199E-2</v>
      </c>
      <c r="M8">
        <v>0.41086470689358701</v>
      </c>
      <c r="N8">
        <v>0.49044795783926198</v>
      </c>
    </row>
    <row r="9" spans="1:14" x14ac:dyDescent="0.25">
      <c r="A9">
        <v>7</v>
      </c>
      <c r="B9" s="1">
        <v>41929</v>
      </c>
      <c r="C9">
        <v>352</v>
      </c>
      <c r="D9">
        <v>365</v>
      </c>
      <c r="E9">
        <v>5238</v>
      </c>
      <c r="F9">
        <v>2008</v>
      </c>
      <c r="G9">
        <v>4694</v>
      </c>
      <c r="H9">
        <v>1596</v>
      </c>
      <c r="I9">
        <v>6126</v>
      </c>
      <c r="J9">
        <v>5443</v>
      </c>
      <c r="K9">
        <v>5.74600065295462E-2</v>
      </c>
      <c r="L9">
        <v>6.7058607385632907E-2</v>
      </c>
      <c r="M9">
        <v>0.383352424589538</v>
      </c>
      <c r="N9">
        <v>0.34000852151682998</v>
      </c>
    </row>
    <row r="10" spans="1:14" x14ac:dyDescent="0.25">
      <c r="A10">
        <v>8</v>
      </c>
      <c r="B10" s="1">
        <v>41930</v>
      </c>
      <c r="C10">
        <v>618</v>
      </c>
      <c r="D10">
        <v>576</v>
      </c>
      <c r="E10">
        <v>5128</v>
      </c>
      <c r="F10">
        <v>1324</v>
      </c>
      <c r="G10">
        <v>5335</v>
      </c>
      <c r="H10">
        <v>1667</v>
      </c>
      <c r="I10">
        <v>5930</v>
      </c>
      <c r="J10">
        <v>6396</v>
      </c>
      <c r="K10">
        <v>0.104215851602023</v>
      </c>
      <c r="L10">
        <v>9.0056285178236398E-2</v>
      </c>
      <c r="M10">
        <v>0.25819032761310401</v>
      </c>
      <c r="N10">
        <v>0.31246485473289598</v>
      </c>
    </row>
    <row r="11" spans="1:14" x14ac:dyDescent="0.25">
      <c r="A11">
        <v>9</v>
      </c>
      <c r="B11" s="1">
        <v>41931</v>
      </c>
      <c r="C11">
        <v>465</v>
      </c>
      <c r="D11">
        <v>448</v>
      </c>
      <c r="E11">
        <v>4450</v>
      </c>
      <c r="F11">
        <v>1793</v>
      </c>
      <c r="G11">
        <v>5219</v>
      </c>
      <c r="H11">
        <v>1982</v>
      </c>
      <c r="I11">
        <v>5259</v>
      </c>
      <c r="J11">
        <v>6015</v>
      </c>
      <c r="K11">
        <v>8.8419851682829398E-2</v>
      </c>
      <c r="L11">
        <v>7.4480465502909293E-2</v>
      </c>
      <c r="M11">
        <v>0.40292134831460602</v>
      </c>
      <c r="N11">
        <v>0.37976623874305399</v>
      </c>
    </row>
    <row r="12" spans="1:14" x14ac:dyDescent="0.25">
      <c r="A12">
        <v>10</v>
      </c>
      <c r="B12" s="1">
        <v>41932</v>
      </c>
      <c r="C12">
        <v>388</v>
      </c>
      <c r="D12">
        <v>300</v>
      </c>
      <c r="E12">
        <v>5173</v>
      </c>
      <c r="F12">
        <v>2161</v>
      </c>
      <c r="G12">
        <v>5524</v>
      </c>
      <c r="H12">
        <v>2236</v>
      </c>
      <c r="I12">
        <v>5937</v>
      </c>
      <c r="J12">
        <v>6276</v>
      </c>
      <c r="K12">
        <v>6.5352871820784905E-2</v>
      </c>
      <c r="L12">
        <v>4.7801147227533397E-2</v>
      </c>
      <c r="M12">
        <v>0.41774598878793701</v>
      </c>
      <c r="N12">
        <v>0.40477914554670502</v>
      </c>
    </row>
    <row r="13" spans="1:14" x14ac:dyDescent="0.25">
      <c r="A13">
        <v>11</v>
      </c>
      <c r="B13" s="1">
        <v>41933</v>
      </c>
      <c r="C13">
        <v>292</v>
      </c>
      <c r="D13">
        <v>369</v>
      </c>
      <c r="E13">
        <v>4528</v>
      </c>
      <c r="F13">
        <v>2151</v>
      </c>
      <c r="G13">
        <v>4714</v>
      </c>
      <c r="H13">
        <v>2080</v>
      </c>
      <c r="I13">
        <v>5176</v>
      </c>
      <c r="J13">
        <v>5354</v>
      </c>
      <c r="K13">
        <v>5.6414219474497602E-2</v>
      </c>
      <c r="L13">
        <v>6.8920433320881505E-2</v>
      </c>
      <c r="M13">
        <v>0.47504416961130702</v>
      </c>
      <c r="N13">
        <v>0.44123886296139098</v>
      </c>
    </row>
    <row r="14" spans="1:14" x14ac:dyDescent="0.25">
      <c r="A14">
        <v>12</v>
      </c>
      <c r="B14" s="1">
        <v>41934</v>
      </c>
      <c r="C14">
        <v>365</v>
      </c>
      <c r="D14">
        <v>282</v>
      </c>
      <c r="E14">
        <v>5356</v>
      </c>
      <c r="F14">
        <v>2059</v>
      </c>
      <c r="G14">
        <v>5772</v>
      </c>
      <c r="H14">
        <v>2414</v>
      </c>
      <c r="I14">
        <v>6208</v>
      </c>
      <c r="J14">
        <v>6624</v>
      </c>
      <c r="K14">
        <v>5.8795103092783498E-2</v>
      </c>
      <c r="L14">
        <v>4.2572463768115902E-2</v>
      </c>
      <c r="M14">
        <v>0.38442867811799802</v>
      </c>
      <c r="N14">
        <v>0.41822591822591798</v>
      </c>
    </row>
    <row r="15" spans="1:14" x14ac:dyDescent="0.25">
      <c r="A15">
        <v>13</v>
      </c>
      <c r="B15" s="1">
        <v>41935</v>
      </c>
      <c r="C15">
        <v>274</v>
      </c>
      <c r="D15">
        <v>305</v>
      </c>
      <c r="E15">
        <v>5324</v>
      </c>
      <c r="F15">
        <v>1968</v>
      </c>
      <c r="G15">
        <v>6186</v>
      </c>
      <c r="H15">
        <v>2678</v>
      </c>
      <c r="I15">
        <v>6150</v>
      </c>
      <c r="J15">
        <v>7023</v>
      </c>
      <c r="K15">
        <v>4.4552845528455197E-2</v>
      </c>
      <c r="L15">
        <v>4.3428734159191199E-2</v>
      </c>
      <c r="M15">
        <v>0.36964688204357599</v>
      </c>
      <c r="N15">
        <v>0.43291302942127302</v>
      </c>
    </row>
    <row r="16" spans="1:14" x14ac:dyDescent="0.25">
      <c r="A16">
        <v>14</v>
      </c>
      <c r="B16" s="1">
        <v>41936</v>
      </c>
      <c r="C16">
        <v>371</v>
      </c>
      <c r="D16">
        <v>326</v>
      </c>
      <c r="E16">
        <v>4418</v>
      </c>
      <c r="F16">
        <v>1740</v>
      </c>
      <c r="G16">
        <v>4771</v>
      </c>
      <c r="H16">
        <v>1957</v>
      </c>
      <c r="I16">
        <v>5244</v>
      </c>
      <c r="J16">
        <v>5503</v>
      </c>
      <c r="K16">
        <v>7.0747520976353895E-2</v>
      </c>
      <c r="L16">
        <v>5.9240414319462101E-2</v>
      </c>
      <c r="M16">
        <v>0.39384336803983699</v>
      </c>
      <c r="N16">
        <v>0.41018654370153002</v>
      </c>
    </row>
    <row r="17" spans="1:14" x14ac:dyDescent="0.25">
      <c r="A17">
        <v>15</v>
      </c>
      <c r="B17" s="1">
        <v>41937</v>
      </c>
      <c r="C17">
        <v>391</v>
      </c>
      <c r="D17">
        <v>337</v>
      </c>
      <c r="E17">
        <v>5195</v>
      </c>
      <c r="F17">
        <v>2115</v>
      </c>
      <c r="G17">
        <v>5782</v>
      </c>
      <c r="H17">
        <v>2410</v>
      </c>
      <c r="I17">
        <v>5968</v>
      </c>
      <c r="J17">
        <v>6641</v>
      </c>
      <c r="K17">
        <v>6.5516085790884707E-2</v>
      </c>
      <c r="L17">
        <v>5.0745369673241898E-2</v>
      </c>
      <c r="M17">
        <v>0.40712223291626498</v>
      </c>
      <c r="N17">
        <v>0.41681079211345501</v>
      </c>
    </row>
    <row r="18" spans="1:14" x14ac:dyDescent="0.25">
      <c r="A18">
        <v>16</v>
      </c>
      <c r="B18" s="1">
        <v>41938</v>
      </c>
      <c r="C18">
        <v>344</v>
      </c>
      <c r="D18">
        <v>298</v>
      </c>
      <c r="E18">
        <v>5530</v>
      </c>
      <c r="F18">
        <v>2405</v>
      </c>
      <c r="G18">
        <v>4282</v>
      </c>
      <c r="H18">
        <v>1729</v>
      </c>
      <c r="I18">
        <v>6224</v>
      </c>
      <c r="J18">
        <v>4989</v>
      </c>
      <c r="K18">
        <v>5.52699228791773E-2</v>
      </c>
      <c r="L18">
        <v>5.9731409100019998E-2</v>
      </c>
      <c r="M18">
        <v>0.43490054249547899</v>
      </c>
      <c r="N18">
        <v>0.40378327884166199</v>
      </c>
    </row>
    <row r="19" spans="1:14" x14ac:dyDescent="0.25">
      <c r="A19">
        <v>17</v>
      </c>
      <c r="B19" s="1">
        <v>41939</v>
      </c>
      <c r="C19">
        <v>430</v>
      </c>
      <c r="D19">
        <v>326</v>
      </c>
      <c r="E19">
        <v>5324</v>
      </c>
      <c r="F19">
        <v>2166</v>
      </c>
      <c r="G19">
        <v>4611</v>
      </c>
      <c r="H19">
        <v>1559</v>
      </c>
      <c r="I19">
        <v>6143</v>
      </c>
      <c r="J19">
        <v>5664</v>
      </c>
      <c r="K19">
        <v>6.9998372130880601E-2</v>
      </c>
      <c r="L19">
        <v>5.7556497175141198E-2</v>
      </c>
      <c r="M19">
        <v>0.40683696468820402</v>
      </c>
      <c r="N19">
        <v>0.33810453263933998</v>
      </c>
    </row>
    <row r="20" spans="1:14" x14ac:dyDescent="0.25">
      <c r="A20">
        <v>18</v>
      </c>
      <c r="B20" s="1">
        <v>41940</v>
      </c>
      <c r="C20">
        <v>377</v>
      </c>
      <c r="D20">
        <v>383</v>
      </c>
      <c r="E20">
        <v>4327</v>
      </c>
      <c r="F20">
        <v>1570</v>
      </c>
      <c r="G20">
        <v>4437</v>
      </c>
      <c r="H20">
        <v>1532</v>
      </c>
      <c r="I20">
        <v>5144</v>
      </c>
      <c r="J20">
        <v>5133</v>
      </c>
      <c r="K20">
        <v>7.3289269051321895E-2</v>
      </c>
      <c r="L20">
        <v>7.4615234755503607E-2</v>
      </c>
      <c r="M20">
        <v>0.36283799399121702</v>
      </c>
      <c r="N20">
        <v>0.34527834122154599</v>
      </c>
    </row>
    <row r="21" spans="1:14" x14ac:dyDescent="0.25">
      <c r="A21">
        <v>19</v>
      </c>
      <c r="B21" s="1">
        <v>41941</v>
      </c>
      <c r="C21">
        <v>304</v>
      </c>
      <c r="D21">
        <v>346</v>
      </c>
      <c r="E21">
        <v>4854</v>
      </c>
      <c r="F21">
        <v>1951</v>
      </c>
      <c r="G21">
        <v>5693</v>
      </c>
      <c r="H21">
        <v>2705</v>
      </c>
      <c r="I21">
        <v>5676</v>
      </c>
      <c r="J21">
        <v>6415</v>
      </c>
      <c r="K21">
        <v>5.3558844256518599E-2</v>
      </c>
      <c r="L21">
        <v>5.3936087295401398E-2</v>
      </c>
      <c r="M21">
        <v>0.40193654717758498</v>
      </c>
      <c r="N21">
        <v>0.47514491480765803</v>
      </c>
    </row>
    <row r="22" spans="1:14" x14ac:dyDescent="0.25">
      <c r="A22">
        <v>20</v>
      </c>
      <c r="B22" s="1">
        <v>41942</v>
      </c>
      <c r="C22">
        <v>390</v>
      </c>
      <c r="D22">
        <v>369</v>
      </c>
      <c r="E22">
        <v>4797</v>
      </c>
      <c r="F22">
        <v>1495</v>
      </c>
      <c r="G22">
        <v>4947</v>
      </c>
      <c r="H22">
        <v>1499</v>
      </c>
      <c r="I22">
        <v>5562</v>
      </c>
      <c r="J22">
        <v>5650</v>
      </c>
      <c r="K22">
        <v>7.0118662351671995E-2</v>
      </c>
      <c r="L22">
        <v>6.5309734513274306E-2</v>
      </c>
      <c r="M22">
        <v>0.31165311653116501</v>
      </c>
      <c r="N22">
        <v>0.30301192642005198</v>
      </c>
    </row>
    <row r="25" spans="1:14" ht="15.75" thickBot="1" x14ac:dyDescent="0.3">
      <c r="C25" s="2"/>
    </row>
    <row r="26" spans="1:14" ht="60" x14ac:dyDescent="0.25">
      <c r="A26" s="5"/>
      <c r="B26" s="6"/>
      <c r="C26" s="7" t="s">
        <v>14</v>
      </c>
      <c r="D26" s="6"/>
      <c r="E26" s="8"/>
      <c r="G26" s="20"/>
      <c r="H26" s="21"/>
      <c r="I26" s="7" t="s">
        <v>25</v>
      </c>
      <c r="J26" s="21"/>
      <c r="K26" s="22"/>
    </row>
    <row r="27" spans="1:14" ht="30" x14ac:dyDescent="0.25">
      <c r="A27" s="9" t="s">
        <v>13</v>
      </c>
      <c r="B27" s="10" t="s">
        <v>9</v>
      </c>
      <c r="C27" s="10" t="s">
        <v>10</v>
      </c>
      <c r="D27" s="10" t="s">
        <v>19</v>
      </c>
      <c r="E27" s="11" t="s">
        <v>20</v>
      </c>
      <c r="G27" s="15" t="s">
        <v>13</v>
      </c>
      <c r="H27" s="10" t="s">
        <v>11</v>
      </c>
      <c r="I27" s="10" t="s">
        <v>12</v>
      </c>
      <c r="J27" s="10" t="s">
        <v>26</v>
      </c>
      <c r="K27" s="11" t="s">
        <v>27</v>
      </c>
    </row>
    <row r="28" spans="1:14" x14ac:dyDescent="0.25">
      <c r="A28" s="9">
        <v>1</v>
      </c>
      <c r="B28" s="12">
        <f>K2</f>
        <v>7.8448892065761194E-2</v>
      </c>
      <c r="C28" s="12">
        <f>L2</f>
        <v>7.9439252336448593E-2</v>
      </c>
      <c r="D28" s="12">
        <f>B28^2</f>
        <v>6.1542286663454496E-3</v>
      </c>
      <c r="E28" s="13">
        <f>C28^2</f>
        <v>6.3105948117739528E-3</v>
      </c>
      <c r="G28" s="15">
        <v>1</v>
      </c>
      <c r="H28" s="12">
        <f>M2</f>
        <v>0.40478119935170098</v>
      </c>
      <c r="I28" s="12">
        <f>N2</f>
        <v>0.45283018867924502</v>
      </c>
      <c r="J28" s="10">
        <f>H28^2</f>
        <v>0.16384781934860149</v>
      </c>
      <c r="K28" s="11">
        <f>I28^2</f>
        <v>0.20505517977928064</v>
      </c>
    </row>
    <row r="29" spans="1:14" x14ac:dyDescent="0.25">
      <c r="A29" s="9">
        <v>2</v>
      </c>
      <c r="B29" s="12">
        <f t="shared" ref="B29:C29" si="0">K3</f>
        <v>4.1685683858207798E-2</v>
      </c>
      <c r="C29" s="12">
        <f t="shared" si="0"/>
        <v>4.1162968630451401E-2</v>
      </c>
      <c r="D29" s="12">
        <f t="shared" ref="D29:D48" si="1">B29^2</f>
        <v>1.7376962387264461E-3</v>
      </c>
      <c r="E29" s="13">
        <f t="shared" ref="E29:E48" si="2">C29^2</f>
        <v>1.6943899864715261E-3</v>
      </c>
      <c r="G29" s="15">
        <v>2</v>
      </c>
      <c r="H29" s="12">
        <f t="shared" ref="H29:I29" si="3">M3</f>
        <v>0.47917737789203002</v>
      </c>
      <c r="I29" s="12">
        <f t="shared" si="3"/>
        <v>0.49033731553056897</v>
      </c>
      <c r="J29" s="10">
        <f t="shared" ref="J29:J48" si="4">H29^2</f>
        <v>0.22961095948348134</v>
      </c>
      <c r="K29" s="11">
        <f t="shared" ref="K29:K48" si="5">I29^2</f>
        <v>0.24043068300172477</v>
      </c>
    </row>
    <row r="30" spans="1:14" x14ac:dyDescent="0.25">
      <c r="A30" s="9">
        <v>3</v>
      </c>
      <c r="B30" s="12">
        <f t="shared" ref="B30:C30" si="6">K4</f>
        <v>8.3414952660790007E-2</v>
      </c>
      <c r="C30" s="12">
        <f t="shared" si="6"/>
        <v>5.57749259624876E-2</v>
      </c>
      <c r="D30" s="12">
        <f t="shared" si="1"/>
        <v>6.9580543274018374E-3</v>
      </c>
      <c r="E30" s="13">
        <f t="shared" si="2"/>
        <v>3.1108423661209733E-3</v>
      </c>
      <c r="G30" s="15">
        <v>3</v>
      </c>
      <c r="H30" s="12">
        <f t="shared" ref="H30:I30" si="7">M4</f>
        <v>0.37698190636075302</v>
      </c>
      <c r="I30" s="12">
        <f t="shared" si="7"/>
        <v>0.36338133532822098</v>
      </c>
      <c r="J30" s="10">
        <f t="shared" si="4"/>
        <v>0.14211535772338754</v>
      </c>
      <c r="K30" s="11">
        <f t="shared" si="5"/>
        <v>0.13204599486492097</v>
      </c>
    </row>
    <row r="31" spans="1:14" x14ac:dyDescent="0.25">
      <c r="A31" s="9">
        <v>4</v>
      </c>
      <c r="B31" s="12">
        <f t="shared" ref="B31:C31" si="8">K5</f>
        <v>7.3166638697768002E-2</v>
      </c>
      <c r="C31" s="12">
        <f t="shared" si="8"/>
        <v>5.3965658217497901E-2</v>
      </c>
      <c r="D31" s="12">
        <f t="shared" si="1"/>
        <v>5.3533570183297218E-3</v>
      </c>
      <c r="E31" s="13">
        <f t="shared" si="2"/>
        <v>2.9122922668477986E-3</v>
      </c>
      <c r="G31" s="15">
        <v>4</v>
      </c>
      <c r="H31" s="12">
        <f t="shared" ref="H31:I31" si="9">M5</f>
        <v>0.38586014255442103</v>
      </c>
      <c r="I31" s="12">
        <f t="shared" si="9"/>
        <v>0.436117059243397</v>
      </c>
      <c r="J31" s="10">
        <f t="shared" si="4"/>
        <v>0.14888804961211813</v>
      </c>
      <c r="K31" s="11">
        <f t="shared" si="5"/>
        <v>0.19019808936310864</v>
      </c>
    </row>
    <row r="32" spans="1:14" x14ac:dyDescent="0.25">
      <c r="A32" s="9">
        <v>5</v>
      </c>
      <c r="B32" s="12">
        <f t="shared" ref="B32:C32" si="10">K6</f>
        <v>4.8160535117056799E-2</v>
      </c>
      <c r="C32" s="12">
        <f t="shared" si="10"/>
        <v>4.8329355608591799E-2</v>
      </c>
      <c r="D32" s="12">
        <f t="shared" si="1"/>
        <v>2.3194371427612613E-3</v>
      </c>
      <c r="E32" s="13">
        <f t="shared" si="2"/>
        <v>2.3357266135417237E-3</v>
      </c>
      <c r="G32" s="15">
        <v>5</v>
      </c>
      <c r="H32" s="12">
        <f t="shared" ref="H32:I32" si="11">M6</f>
        <v>0.42284417549167902</v>
      </c>
      <c r="I32" s="12">
        <f t="shared" si="11"/>
        <v>0.42086269118405201</v>
      </c>
      <c r="J32" s="10">
        <f t="shared" si="4"/>
        <v>0.17879719674723785</v>
      </c>
      <c r="K32" s="11">
        <f t="shared" si="5"/>
        <v>0.17712540483068273</v>
      </c>
    </row>
    <row r="33" spans="1:11" x14ac:dyDescent="0.25">
      <c r="A33" s="9">
        <v>6</v>
      </c>
      <c r="B33" s="12">
        <f t="shared" ref="B33:C33" si="12">K7</f>
        <v>6.3136826783114997E-2</v>
      </c>
      <c r="C33" s="12">
        <f t="shared" si="12"/>
        <v>4.5704110402136802E-2</v>
      </c>
      <c r="D33" s="12">
        <f t="shared" si="1"/>
        <v>3.9862588962410669E-3</v>
      </c>
      <c r="E33" s="13">
        <f t="shared" si="2"/>
        <v>2.0888657076507094E-3</v>
      </c>
      <c r="G33" s="15">
        <v>6</v>
      </c>
      <c r="H33" s="12">
        <f t="shared" ref="H33:I33" si="13">M7</f>
        <v>0.46646153846153798</v>
      </c>
      <c r="I33" s="12">
        <f t="shared" si="13"/>
        <v>0.49788171496356498</v>
      </c>
      <c r="J33" s="10">
        <f t="shared" si="4"/>
        <v>0.21758636686390487</v>
      </c>
      <c r="K33" s="11">
        <f t="shared" si="5"/>
        <v>0.24788620209506057</v>
      </c>
    </row>
    <row r="34" spans="1:11" x14ac:dyDescent="0.25">
      <c r="A34" s="9">
        <v>7</v>
      </c>
      <c r="B34" s="12">
        <f t="shared" ref="B34:C34" si="14">K8</f>
        <v>4.29257709592437E-2</v>
      </c>
      <c r="C34" s="12">
        <f t="shared" si="14"/>
        <v>4.5790465149978199E-2</v>
      </c>
      <c r="D34" s="12">
        <f t="shared" si="1"/>
        <v>1.8426218124454499E-3</v>
      </c>
      <c r="E34" s="13">
        <f t="shared" si="2"/>
        <v>2.096766698651368E-3</v>
      </c>
      <c r="G34" s="15">
        <v>7</v>
      </c>
      <c r="H34" s="12">
        <f t="shared" ref="H34:I34" si="15">M8</f>
        <v>0.41086470689358701</v>
      </c>
      <c r="I34" s="12">
        <f t="shared" si="15"/>
        <v>0.49044795783926198</v>
      </c>
      <c r="J34" s="10">
        <f t="shared" si="4"/>
        <v>0.16880980737075316</v>
      </c>
      <c r="K34" s="11">
        <f t="shared" si="5"/>
        <v>0.24053919934870249</v>
      </c>
    </row>
    <row r="35" spans="1:11" x14ac:dyDescent="0.25">
      <c r="A35" s="9">
        <v>8</v>
      </c>
      <c r="B35" s="12">
        <f t="shared" ref="B35:C35" si="16">K9</f>
        <v>5.74600065295462E-2</v>
      </c>
      <c r="C35" s="12">
        <f t="shared" si="16"/>
        <v>6.7058607385632907E-2</v>
      </c>
      <c r="D35" s="12">
        <f t="shared" si="1"/>
        <v>3.301652350375492E-3</v>
      </c>
      <c r="E35" s="13">
        <f t="shared" si="2"/>
        <v>4.4968568245004606E-3</v>
      </c>
      <c r="G35" s="15">
        <v>8</v>
      </c>
      <c r="H35" s="12">
        <f t="shared" ref="H35:I35" si="17">M9</f>
        <v>0.383352424589538</v>
      </c>
      <c r="I35" s="12">
        <f t="shared" si="17"/>
        <v>0.34000852151682998</v>
      </c>
      <c r="J35" s="10">
        <f t="shared" si="4"/>
        <v>0.14695908143867742</v>
      </c>
      <c r="K35" s="11">
        <f t="shared" si="5"/>
        <v>0.11560579470406063</v>
      </c>
    </row>
    <row r="36" spans="1:11" x14ac:dyDescent="0.25">
      <c r="A36" s="9">
        <v>9</v>
      </c>
      <c r="B36" s="12">
        <f t="shared" ref="B36:C36" si="18">K10</f>
        <v>0.104215851602023</v>
      </c>
      <c r="C36" s="12">
        <f t="shared" si="18"/>
        <v>9.0056285178236398E-2</v>
      </c>
      <c r="D36" s="12">
        <f t="shared" si="1"/>
        <v>1.0860943725134879E-2</v>
      </c>
      <c r="E36" s="13">
        <f t="shared" si="2"/>
        <v>8.11013450010384E-3</v>
      </c>
      <c r="G36" s="15">
        <v>9</v>
      </c>
      <c r="H36" s="12">
        <f t="shared" ref="H36:I36" si="19">M10</f>
        <v>0.25819032761310401</v>
      </c>
      <c r="I36" s="12">
        <f t="shared" si="19"/>
        <v>0.31246485473289598</v>
      </c>
      <c r="J36" s="10">
        <f t="shared" si="4"/>
        <v>6.6662245272961981E-2</v>
      </c>
      <c r="K36" s="11">
        <f t="shared" si="5"/>
        <v>9.7634285443249785E-2</v>
      </c>
    </row>
    <row r="37" spans="1:11" x14ac:dyDescent="0.25">
      <c r="A37" s="9">
        <v>10</v>
      </c>
      <c r="B37" s="12">
        <f t="shared" ref="B37:C37" si="20">K11</f>
        <v>8.8419851682829398E-2</v>
      </c>
      <c r="C37" s="12">
        <f t="shared" si="20"/>
        <v>7.4480465502909293E-2</v>
      </c>
      <c r="D37" s="12">
        <f t="shared" si="1"/>
        <v>7.8180701716135479E-3</v>
      </c>
      <c r="E37" s="13">
        <f t="shared" si="2"/>
        <v>5.5473397415300614E-3</v>
      </c>
      <c r="G37" s="15">
        <v>10</v>
      </c>
      <c r="H37" s="12">
        <f t="shared" ref="H37:I37" si="21">M11</f>
        <v>0.40292134831460602</v>
      </c>
      <c r="I37" s="12">
        <f t="shared" si="21"/>
        <v>0.37976623874305399</v>
      </c>
      <c r="J37" s="10">
        <f t="shared" si="4"/>
        <v>0.16234561292766006</v>
      </c>
      <c r="K37" s="11">
        <f t="shared" si="5"/>
        <v>0.14422239608904627</v>
      </c>
    </row>
    <row r="38" spans="1:11" x14ac:dyDescent="0.25">
      <c r="A38" s="9">
        <v>11</v>
      </c>
      <c r="B38" s="12">
        <f t="shared" ref="B38:C38" si="22">K12</f>
        <v>6.5352871820784905E-2</v>
      </c>
      <c r="C38" s="12">
        <f t="shared" si="22"/>
        <v>4.7801147227533397E-2</v>
      </c>
      <c r="D38" s="12">
        <f t="shared" si="1"/>
        <v>4.2709978552239415E-3</v>
      </c>
      <c r="E38" s="13">
        <f t="shared" si="2"/>
        <v>2.284949676268324E-3</v>
      </c>
      <c r="G38" s="15">
        <v>11</v>
      </c>
      <c r="H38" s="12">
        <f t="shared" ref="H38:I38" si="23">M12</f>
        <v>0.41774598878793701</v>
      </c>
      <c r="I38" s="12">
        <f t="shared" si="23"/>
        <v>0.40477914554670502</v>
      </c>
      <c r="J38" s="10">
        <f t="shared" si="4"/>
        <v>0.17451171114841119</v>
      </c>
      <c r="K38" s="11">
        <f t="shared" si="5"/>
        <v>0.1638461566695206</v>
      </c>
    </row>
    <row r="39" spans="1:11" x14ac:dyDescent="0.25">
      <c r="A39" s="9">
        <v>12</v>
      </c>
      <c r="B39" s="12">
        <f t="shared" ref="B39:C39" si="24">K13</f>
        <v>5.6414219474497602E-2</v>
      </c>
      <c r="C39" s="12">
        <f t="shared" si="24"/>
        <v>6.8920433320881505E-2</v>
      </c>
      <c r="D39" s="12">
        <f t="shared" si="1"/>
        <v>3.1825641589167844E-3</v>
      </c>
      <c r="E39" s="13">
        <f t="shared" si="2"/>
        <v>4.7500261291380736E-3</v>
      </c>
      <c r="G39" s="15">
        <v>12</v>
      </c>
      <c r="H39" s="12">
        <f t="shared" ref="H39:I39" si="25">M13</f>
        <v>0.47504416961130702</v>
      </c>
      <c r="I39" s="12">
        <f t="shared" si="25"/>
        <v>0.44123886296139098</v>
      </c>
      <c r="J39" s="10">
        <f t="shared" si="4"/>
        <v>0.22566696308169623</v>
      </c>
      <c r="K39" s="11">
        <f t="shared" si="5"/>
        <v>0.19469173418746116</v>
      </c>
    </row>
    <row r="40" spans="1:11" x14ac:dyDescent="0.25">
      <c r="A40" s="9">
        <v>13</v>
      </c>
      <c r="B40" s="12">
        <f t="shared" ref="B40:C40" si="26">K14</f>
        <v>5.8795103092783498E-2</v>
      </c>
      <c r="C40" s="12">
        <f t="shared" si="26"/>
        <v>4.2572463768115902E-2</v>
      </c>
      <c r="D40" s="12">
        <f t="shared" si="1"/>
        <v>3.4568641476910396E-3</v>
      </c>
      <c r="E40" s="13">
        <f t="shared" si="2"/>
        <v>1.8124146712875412E-3</v>
      </c>
      <c r="G40" s="15">
        <v>13</v>
      </c>
      <c r="H40" s="12">
        <f t="shared" ref="H40:I40" si="27">M14</f>
        <v>0.38442867811799802</v>
      </c>
      <c r="I40" s="12">
        <f t="shared" si="27"/>
        <v>0.41822591822591798</v>
      </c>
      <c r="J40" s="10">
        <f t="shared" si="4"/>
        <v>0.14778540855955133</v>
      </c>
      <c r="K40" s="11">
        <f t="shared" si="5"/>
        <v>0.17491291867591224</v>
      </c>
    </row>
    <row r="41" spans="1:11" x14ac:dyDescent="0.25">
      <c r="A41" s="9">
        <v>14</v>
      </c>
      <c r="B41" s="12">
        <f t="shared" ref="B41:C41" si="28">K15</f>
        <v>4.4552845528455197E-2</v>
      </c>
      <c r="C41" s="12">
        <f t="shared" si="28"/>
        <v>4.3428734159191199E-2</v>
      </c>
      <c r="D41" s="12">
        <f t="shared" si="1"/>
        <v>1.9849560446823901E-3</v>
      </c>
      <c r="E41" s="13">
        <f t="shared" si="2"/>
        <v>1.8860549506697004E-3</v>
      </c>
      <c r="G41" s="15">
        <v>14</v>
      </c>
      <c r="H41" s="12">
        <f t="shared" ref="H41:I41" si="29">M15</f>
        <v>0.36964688204357599</v>
      </c>
      <c r="I41" s="12">
        <f t="shared" si="29"/>
        <v>0.43291302942127302</v>
      </c>
      <c r="J41" s="10">
        <f t="shared" si="4"/>
        <v>0.13663881740453737</v>
      </c>
      <c r="K41" s="11">
        <f t="shared" si="5"/>
        <v>0.187413691042704</v>
      </c>
    </row>
    <row r="42" spans="1:11" x14ac:dyDescent="0.25">
      <c r="A42" s="9">
        <v>15</v>
      </c>
      <c r="B42" s="12">
        <f t="shared" ref="B42:C42" si="30">K16</f>
        <v>7.0747520976353895E-2</v>
      </c>
      <c r="C42" s="12">
        <f t="shared" si="30"/>
        <v>5.9240414319462101E-2</v>
      </c>
      <c r="D42" s="12">
        <f t="shared" si="1"/>
        <v>5.005211724299634E-3</v>
      </c>
      <c r="E42" s="13">
        <f t="shared" si="2"/>
        <v>3.5094266887415303E-3</v>
      </c>
      <c r="G42" s="15">
        <v>15</v>
      </c>
      <c r="H42" s="12">
        <f t="shared" ref="H42:I42" si="31">M16</f>
        <v>0.39384336803983699</v>
      </c>
      <c r="I42" s="12">
        <f t="shared" si="31"/>
        <v>0.41018654370153002</v>
      </c>
      <c r="J42" s="10">
        <f t="shared" si="4"/>
        <v>0.1551125985489625</v>
      </c>
      <c r="K42" s="11">
        <f t="shared" si="5"/>
        <v>0.16825300063380719</v>
      </c>
    </row>
    <row r="43" spans="1:11" x14ac:dyDescent="0.25">
      <c r="A43" s="9">
        <v>16</v>
      </c>
      <c r="B43" s="12">
        <f t="shared" ref="B43:C43" si="32">K17</f>
        <v>6.5516085790884707E-2</v>
      </c>
      <c r="C43" s="12">
        <f t="shared" si="32"/>
        <v>5.0745369673241898E-2</v>
      </c>
      <c r="D43" s="12">
        <f t="shared" si="1"/>
        <v>4.292357497358565E-3</v>
      </c>
      <c r="E43" s="13">
        <f t="shared" si="2"/>
        <v>2.5750925432739785E-3</v>
      </c>
      <c r="G43" s="15">
        <v>16</v>
      </c>
      <c r="H43" s="12">
        <f t="shared" ref="H43:I43" si="33">M17</f>
        <v>0.40712223291626498</v>
      </c>
      <c r="I43" s="12">
        <f t="shared" si="33"/>
        <v>0.41681079211345501</v>
      </c>
      <c r="J43" s="10">
        <f t="shared" si="4"/>
        <v>0.1657485125347255</v>
      </c>
      <c r="K43" s="11">
        <f t="shared" si="5"/>
        <v>0.1737312364222458</v>
      </c>
    </row>
    <row r="44" spans="1:11" x14ac:dyDescent="0.25">
      <c r="A44" s="9">
        <v>17</v>
      </c>
      <c r="B44" s="12">
        <f t="shared" ref="B44:C44" si="34">K18</f>
        <v>5.52699228791773E-2</v>
      </c>
      <c r="C44" s="12">
        <f t="shared" si="34"/>
        <v>5.9731409100019998E-2</v>
      </c>
      <c r="D44" s="12">
        <f t="shared" si="1"/>
        <v>3.0547643750702064E-3</v>
      </c>
      <c r="E44" s="13">
        <f t="shared" si="2"/>
        <v>3.567841233073952E-3</v>
      </c>
      <c r="G44" s="15">
        <v>17</v>
      </c>
      <c r="H44" s="12">
        <f t="shared" ref="H44:I44" si="35">M18</f>
        <v>0.43490054249547899</v>
      </c>
      <c r="I44" s="12">
        <f t="shared" si="35"/>
        <v>0.40378327884166199</v>
      </c>
      <c r="J44" s="10">
        <f t="shared" si="4"/>
        <v>0.18913848186286192</v>
      </c>
      <c r="K44" s="11">
        <f t="shared" si="5"/>
        <v>0.16304093627212335</v>
      </c>
    </row>
    <row r="45" spans="1:11" x14ac:dyDescent="0.25">
      <c r="A45" s="9">
        <v>18</v>
      </c>
      <c r="B45" s="12">
        <f t="shared" ref="B45:C45" si="36">K19</f>
        <v>6.9998372130880601E-2</v>
      </c>
      <c r="C45" s="12">
        <f t="shared" si="36"/>
        <v>5.7556497175141198E-2</v>
      </c>
      <c r="D45" s="12">
        <f t="shared" si="1"/>
        <v>4.8997721009732421E-3</v>
      </c>
      <c r="E45" s="13">
        <f t="shared" si="2"/>
        <v>3.3127503670720366E-3</v>
      </c>
      <c r="G45" s="15">
        <v>18</v>
      </c>
      <c r="H45" s="12">
        <f t="shared" ref="H45:I45" si="37">M19</f>
        <v>0.40683696468820402</v>
      </c>
      <c r="I45" s="12">
        <f t="shared" si="37"/>
        <v>0.33810453263933998</v>
      </c>
      <c r="J45" s="10">
        <f t="shared" si="4"/>
        <v>0.16551631583671098</v>
      </c>
      <c r="K45" s="11">
        <f t="shared" si="5"/>
        <v>0.11431467499126652</v>
      </c>
    </row>
    <row r="46" spans="1:11" x14ac:dyDescent="0.25">
      <c r="A46" s="9">
        <v>19</v>
      </c>
      <c r="B46" s="12">
        <f t="shared" ref="B46:C46" si="38">K20</f>
        <v>7.3289269051321895E-2</v>
      </c>
      <c r="C46" s="12">
        <f t="shared" si="38"/>
        <v>7.4615234755503607E-2</v>
      </c>
      <c r="D46" s="12">
        <f t="shared" si="1"/>
        <v>5.3713169580770492E-3</v>
      </c>
      <c r="E46" s="13">
        <f t="shared" si="2"/>
        <v>5.5674332576189133E-3</v>
      </c>
      <c r="G46" s="15">
        <v>19</v>
      </c>
      <c r="H46" s="12">
        <f t="shared" ref="H46:I46" si="39">M20</f>
        <v>0.36283799399121702</v>
      </c>
      <c r="I46" s="12">
        <f t="shared" si="39"/>
        <v>0.34527834122154599</v>
      </c>
      <c r="J46" s="10">
        <f t="shared" si="4"/>
        <v>0.13165140988357044</v>
      </c>
      <c r="K46" s="11">
        <f t="shared" si="5"/>
        <v>0.11921713291670234</v>
      </c>
    </row>
    <row r="47" spans="1:11" x14ac:dyDescent="0.25">
      <c r="A47" s="9">
        <v>20</v>
      </c>
      <c r="B47" s="12">
        <f t="shared" ref="B47:C47" si="40">K21</f>
        <v>5.3558844256518599E-2</v>
      </c>
      <c r="C47" s="12">
        <f t="shared" si="40"/>
        <v>5.3936087295401398E-2</v>
      </c>
      <c r="D47" s="12">
        <f t="shared" si="1"/>
        <v>2.8685497980940155E-3</v>
      </c>
      <c r="E47" s="13">
        <f t="shared" si="2"/>
        <v>2.9091015127371603E-3</v>
      </c>
      <c r="G47" s="15">
        <v>20</v>
      </c>
      <c r="H47" s="12">
        <f t="shared" ref="H47:I47" si="41">M21</f>
        <v>0.40193654717758498</v>
      </c>
      <c r="I47" s="12">
        <f t="shared" si="41"/>
        <v>0.47514491480765803</v>
      </c>
      <c r="J47" s="10">
        <f t="shared" si="4"/>
        <v>0.16155298795703898</v>
      </c>
      <c r="K47" s="11">
        <f t="shared" si="5"/>
        <v>0.2257626900675766</v>
      </c>
    </row>
    <row r="48" spans="1:11" x14ac:dyDescent="0.25">
      <c r="A48" s="9">
        <v>21</v>
      </c>
      <c r="B48" s="12">
        <f t="shared" ref="B48:C48" si="42">K22</f>
        <v>7.0118662351671995E-2</v>
      </c>
      <c r="C48" s="12">
        <f t="shared" si="42"/>
        <v>6.5309734513274306E-2</v>
      </c>
      <c r="D48" s="12">
        <f t="shared" si="1"/>
        <v>4.9166268099877838E-3</v>
      </c>
      <c r="E48" s="13">
        <f t="shared" si="2"/>
        <v>4.2653614221943728E-3</v>
      </c>
      <c r="G48" s="15">
        <v>21</v>
      </c>
      <c r="H48" s="12">
        <f t="shared" ref="H48:I48" si="43">M22</f>
        <v>0.31165311653116501</v>
      </c>
      <c r="I48" s="12">
        <f t="shared" si="43"/>
        <v>0.30301192642005198</v>
      </c>
      <c r="J48" s="10">
        <f t="shared" si="4"/>
        <v>9.7127665043587913E-2</v>
      </c>
      <c r="K48" s="11">
        <f t="shared" si="5"/>
        <v>9.1816227552790994E-2</v>
      </c>
    </row>
    <row r="49" spans="1:11" x14ac:dyDescent="0.25">
      <c r="A49" s="9" t="s">
        <v>17</v>
      </c>
      <c r="B49" s="12">
        <f>SUM(B28:B48)</f>
        <v>1.3646487273096715</v>
      </c>
      <c r="C49" s="12">
        <f>SUM(C28:C48)</f>
        <v>1.2256196196821372</v>
      </c>
      <c r="D49" s="12">
        <f t="shared" ref="D49:E49" si="44">SUM(D28:D48)</f>
        <v>9.3636301819749801E-2</v>
      </c>
      <c r="E49" s="13">
        <f t="shared" si="44"/>
        <v>7.5144261969268003E-2</v>
      </c>
      <c r="G49" s="15" t="s">
        <v>17</v>
      </c>
      <c r="H49" s="10">
        <f>SUM(H28:H48)</f>
        <v>8.3574316319235269</v>
      </c>
      <c r="I49" s="10">
        <f>SUM(I28:I48)</f>
        <v>8.5735751636616193</v>
      </c>
      <c r="J49" s="10">
        <f t="shared" ref="J49" si="45">SUM(J28:J48)</f>
        <v>3.3760733686504372</v>
      </c>
      <c r="K49" s="11">
        <f t="shared" ref="K49" si="46">SUM(K28:K48)</f>
        <v>3.5677436289519484</v>
      </c>
    </row>
    <row r="50" spans="1:11" x14ac:dyDescent="0.25">
      <c r="A50" s="9" t="s">
        <v>18</v>
      </c>
      <c r="B50" s="12">
        <f>B49^2</f>
        <v>1.862266148947906</v>
      </c>
      <c r="C50" s="12">
        <f>C49^2</f>
        <v>1.5021434521497865</v>
      </c>
      <c r="D50" s="12"/>
      <c r="E50" s="13"/>
      <c r="G50" s="15" t="s">
        <v>18</v>
      </c>
      <c r="H50" s="10">
        <f>H49^2</f>
        <v>69.846663482275943</v>
      </c>
      <c r="I50" s="10">
        <f>I49^2</f>
        <v>73.506191086955369</v>
      </c>
      <c r="J50" s="10"/>
      <c r="K50" s="11"/>
    </row>
    <row r="51" spans="1:11" x14ac:dyDescent="0.25">
      <c r="A51" s="14" t="s">
        <v>15</v>
      </c>
      <c r="B51" s="3">
        <f>AVERAGE(B28:B48)</f>
        <v>6.4983272729031968E-2</v>
      </c>
      <c r="C51" s="3">
        <f>AVERAGE(C28:C48)</f>
        <v>5.8362839032482725E-2</v>
      </c>
      <c r="D51" s="12"/>
      <c r="E51" s="13"/>
      <c r="G51" s="23" t="s">
        <v>15</v>
      </c>
      <c r="H51" s="4">
        <f>AVERAGE(H28:H48)</f>
        <v>0.39797293485350127</v>
      </c>
      <c r="I51" s="4">
        <f>AVERAGE(I28:I48)</f>
        <v>0.40826548398388662</v>
      </c>
      <c r="J51" s="10"/>
      <c r="K51" s="11"/>
    </row>
    <row r="52" spans="1:11" x14ac:dyDescent="0.25">
      <c r="A52" s="14" t="s">
        <v>16</v>
      </c>
      <c r="B52" s="3">
        <f>STDEV(B28:B48)</f>
        <v>1.5743191216616544E-2</v>
      </c>
      <c r="C52" s="3">
        <f>STDEV(C28:C48)</f>
        <v>1.3441765863729999E-2</v>
      </c>
      <c r="D52" s="12" t="s">
        <v>47</v>
      </c>
      <c r="E52" s="13"/>
      <c r="G52" s="23" t="s">
        <v>16</v>
      </c>
      <c r="H52" s="4">
        <f>STDEV(H28:H48)</f>
        <v>5.0020882767272609E-2</v>
      </c>
      <c r="I52" s="4">
        <f>STDEV(I28:I48)</f>
        <v>5.8072719622645146E-2</v>
      </c>
      <c r="J52" s="12" t="s">
        <v>47</v>
      </c>
      <c r="K52" s="11"/>
    </row>
    <row r="53" spans="1:11" x14ac:dyDescent="0.25">
      <c r="A53" s="9"/>
      <c r="B53" s="12"/>
      <c r="C53" s="12"/>
      <c r="D53" s="12"/>
      <c r="E53" s="13"/>
      <c r="G53" s="15"/>
      <c r="H53" s="10"/>
      <c r="I53" s="10"/>
      <c r="J53" s="10"/>
      <c r="K53" s="11"/>
    </row>
    <row r="54" spans="1:11" ht="30" x14ac:dyDescent="0.25">
      <c r="A54" s="15"/>
      <c r="B54" s="10" t="s">
        <v>22</v>
      </c>
      <c r="C54" s="10" t="s">
        <v>23</v>
      </c>
      <c r="D54" s="10" t="s">
        <v>24</v>
      </c>
      <c r="E54" s="11" t="s">
        <v>46</v>
      </c>
      <c r="G54" s="15"/>
      <c r="H54" s="10" t="s">
        <v>22</v>
      </c>
      <c r="I54" s="10" t="s">
        <v>23</v>
      </c>
      <c r="J54" s="10" t="s">
        <v>24</v>
      </c>
      <c r="K54" s="11" t="s">
        <v>46</v>
      </c>
    </row>
    <row r="55" spans="1:11" ht="30.75" thickBot="1" x14ac:dyDescent="0.3">
      <c r="A55" s="16" t="s">
        <v>45</v>
      </c>
      <c r="B55" s="17">
        <f>TTEST(B28:B48,C28:C48,2,2)</f>
        <v>0.15058324642460266</v>
      </c>
      <c r="C55" s="18">
        <f>A48+A48-2</f>
        <v>40</v>
      </c>
      <c r="D55" s="18">
        <v>0.05</v>
      </c>
      <c r="E55" s="19">
        <v>1.46557</v>
      </c>
      <c r="G55" s="16" t="s">
        <v>21</v>
      </c>
      <c r="H55" s="17">
        <f>TTEST(H28:H48,I28:I48,2,2)</f>
        <v>0.54178696307159657</v>
      </c>
      <c r="I55" s="18">
        <f>G48+G48-2</f>
        <v>40</v>
      </c>
      <c r="J55" s="18">
        <v>0.05</v>
      </c>
      <c r="K55" s="19">
        <v>-0.61538000000000004</v>
      </c>
    </row>
    <row r="58" spans="1:11" ht="45" x14ac:dyDescent="0.25">
      <c r="A58" s="26"/>
      <c r="B58" s="34"/>
      <c r="C58" s="35" t="s">
        <v>28</v>
      </c>
      <c r="D58" s="34"/>
      <c r="E58" s="34"/>
      <c r="F58" s="34"/>
      <c r="G58" s="34"/>
      <c r="H58" s="27"/>
    </row>
    <row r="59" spans="1:11" x14ac:dyDescent="0.25">
      <c r="A59" s="28"/>
      <c r="B59" s="12"/>
      <c r="C59" s="12"/>
      <c r="D59" s="12"/>
      <c r="E59" s="12"/>
      <c r="F59" s="12"/>
      <c r="G59" s="25"/>
      <c r="H59" s="29"/>
    </row>
    <row r="60" spans="1:11" ht="75" x14ac:dyDescent="0.25">
      <c r="A60" s="28" t="s">
        <v>13</v>
      </c>
      <c r="B60" s="10" t="s">
        <v>37</v>
      </c>
      <c r="C60" s="10" t="s">
        <v>29</v>
      </c>
      <c r="D60" s="10" t="s">
        <v>30</v>
      </c>
      <c r="E60" s="10" t="s">
        <v>33</v>
      </c>
      <c r="F60" s="10" t="s">
        <v>34</v>
      </c>
      <c r="G60" s="10" t="s">
        <v>36</v>
      </c>
      <c r="H60" s="36" t="s">
        <v>35</v>
      </c>
    </row>
    <row r="61" spans="1:11" x14ac:dyDescent="0.25">
      <c r="A61" s="28">
        <v>1</v>
      </c>
      <c r="B61" s="12">
        <v>4.1685683858207798E-2</v>
      </c>
      <c r="C61" s="12">
        <v>1</v>
      </c>
      <c r="D61" s="25">
        <f>SUM(C61:C$61)</f>
        <v>1</v>
      </c>
      <c r="E61" s="25">
        <f>D61/B$85</f>
        <v>4.7619047619047616E-2</v>
      </c>
      <c r="F61" s="12">
        <f>(B61-B$83)/B$84</f>
        <v>-1.4798517371899849</v>
      </c>
      <c r="G61" s="12">
        <f>NORMSDIST(F61)</f>
        <v>6.9456408997072616E-2</v>
      </c>
      <c r="H61" s="29">
        <f>ABS(E61-G61)</f>
        <v>2.1837361378025E-2</v>
      </c>
    </row>
    <row r="62" spans="1:11" x14ac:dyDescent="0.25">
      <c r="A62" s="28">
        <v>2</v>
      </c>
      <c r="B62" s="12">
        <v>4.29257709592437E-2</v>
      </c>
      <c r="C62" s="12">
        <v>1</v>
      </c>
      <c r="D62" s="25">
        <f>SUM(C$61:C62)</f>
        <v>2</v>
      </c>
      <c r="E62" s="25">
        <f t="shared" ref="E62:E81" si="47">D62/B$85</f>
        <v>9.5238095238095233E-2</v>
      </c>
      <c r="F62" s="12">
        <f t="shared" ref="F62:F81" si="48">(B62-B$83)/B$84</f>
        <v>-1.4010819957841243</v>
      </c>
      <c r="G62" s="12">
        <f t="shared" ref="G62:G81" si="49">NORMSDIST(F62)</f>
        <v>8.059477741854737E-2</v>
      </c>
      <c r="H62" s="29">
        <f t="shared" ref="H62:H81" si="50">ABS(E62-G62)</f>
        <v>1.4643317819547863E-2</v>
      </c>
    </row>
    <row r="63" spans="1:11" x14ac:dyDescent="0.25">
      <c r="A63" s="28">
        <v>3</v>
      </c>
      <c r="B63" s="12">
        <v>4.4552845528455197E-2</v>
      </c>
      <c r="C63" s="12">
        <v>1</v>
      </c>
      <c r="D63" s="25">
        <f>SUM(C$61:C63)</f>
        <v>3</v>
      </c>
      <c r="E63" s="25">
        <f t="shared" si="47"/>
        <v>0.14285714285714285</v>
      </c>
      <c r="F63" s="12">
        <f t="shared" si="48"/>
        <v>-1.2977309949086375</v>
      </c>
      <c r="G63" s="12">
        <f t="shared" si="49"/>
        <v>9.7189894499727703E-2</v>
      </c>
      <c r="H63" s="29">
        <f t="shared" si="50"/>
        <v>4.5667248357415147E-2</v>
      </c>
    </row>
    <row r="64" spans="1:11" x14ac:dyDescent="0.25">
      <c r="A64" s="28">
        <v>4</v>
      </c>
      <c r="B64" s="12">
        <v>4.8160535117056799E-2</v>
      </c>
      <c r="C64" s="12">
        <v>1</v>
      </c>
      <c r="D64" s="25">
        <f>SUM(C$61:C64)</f>
        <v>4</v>
      </c>
      <c r="E64" s="25">
        <f t="shared" si="47"/>
        <v>0.19047619047619047</v>
      </c>
      <c r="F64" s="12">
        <f t="shared" si="48"/>
        <v>-1.0685722723242503</v>
      </c>
      <c r="G64" s="12">
        <f t="shared" si="49"/>
        <v>0.14263122410851162</v>
      </c>
      <c r="H64" s="29">
        <f t="shared" si="50"/>
        <v>4.7844966367678848E-2</v>
      </c>
    </row>
    <row r="65" spans="1:8" x14ac:dyDescent="0.25">
      <c r="A65" s="28">
        <v>5</v>
      </c>
      <c r="B65" s="12">
        <v>5.3558844256518599E-2</v>
      </c>
      <c r="C65" s="12">
        <v>1</v>
      </c>
      <c r="D65" s="25">
        <f>SUM(C$61:C65)</f>
        <v>5</v>
      </c>
      <c r="E65" s="25">
        <f t="shared" si="47"/>
        <v>0.23809523809523808</v>
      </c>
      <c r="F65" s="12">
        <f t="shared" si="48"/>
        <v>-0.72567424960545091</v>
      </c>
      <c r="G65" s="12">
        <f t="shared" si="49"/>
        <v>0.2340192456680123</v>
      </c>
      <c r="H65" s="29">
        <f t="shared" si="50"/>
        <v>4.075992427225783E-3</v>
      </c>
    </row>
    <row r="66" spans="1:8" x14ac:dyDescent="0.25">
      <c r="A66" s="28">
        <v>6</v>
      </c>
      <c r="B66" s="12">
        <v>5.52699228791773E-2</v>
      </c>
      <c r="C66" s="12">
        <v>1</v>
      </c>
      <c r="D66" s="25">
        <f>SUM(C$61:C66)</f>
        <v>6</v>
      </c>
      <c r="E66" s="25">
        <f t="shared" si="47"/>
        <v>0.2857142857142857</v>
      </c>
      <c r="F66" s="12">
        <f t="shared" si="48"/>
        <v>-0.61698735130666793</v>
      </c>
      <c r="G66" s="12">
        <f t="shared" si="49"/>
        <v>0.26862153435709107</v>
      </c>
      <c r="H66" s="29">
        <f t="shared" si="50"/>
        <v>1.7092751357194624E-2</v>
      </c>
    </row>
    <row r="67" spans="1:8" x14ac:dyDescent="0.25">
      <c r="A67" s="28">
        <v>7</v>
      </c>
      <c r="B67" s="12">
        <v>5.6414219474497602E-2</v>
      </c>
      <c r="C67" s="12">
        <v>1</v>
      </c>
      <c r="D67" s="25">
        <f>SUM(C$61:C67)</f>
        <v>7</v>
      </c>
      <c r="E67" s="25">
        <f t="shared" si="47"/>
        <v>0.33333333333333331</v>
      </c>
      <c r="F67" s="12">
        <f t="shared" si="48"/>
        <v>-0.54430217715261697</v>
      </c>
      <c r="G67" s="12">
        <f t="shared" si="49"/>
        <v>0.2931167745011849</v>
      </c>
      <c r="H67" s="29">
        <f t="shared" si="50"/>
        <v>4.0216558832148419E-2</v>
      </c>
    </row>
    <row r="68" spans="1:8" x14ac:dyDescent="0.25">
      <c r="A68" s="28">
        <v>8</v>
      </c>
      <c r="B68" s="12">
        <v>5.74600065295462E-2</v>
      </c>
      <c r="C68" s="12">
        <v>1</v>
      </c>
      <c r="D68" s="25">
        <f>SUM(C$61:C68)</f>
        <v>8</v>
      </c>
      <c r="E68" s="25">
        <f t="shared" si="47"/>
        <v>0.38095238095238093</v>
      </c>
      <c r="F68" s="12">
        <f t="shared" si="48"/>
        <v>-0.4778742820289909</v>
      </c>
      <c r="G68" s="12">
        <f t="shared" si="49"/>
        <v>0.31636984353169689</v>
      </c>
      <c r="H68" s="29">
        <f t="shared" si="50"/>
        <v>6.4582537420684039E-2</v>
      </c>
    </row>
    <row r="69" spans="1:8" x14ac:dyDescent="0.25">
      <c r="A69" s="28">
        <v>9</v>
      </c>
      <c r="B69" s="12">
        <v>5.8795103092783498E-2</v>
      </c>
      <c r="C69" s="12">
        <v>1</v>
      </c>
      <c r="D69" s="25">
        <f>SUM(C$61:C69)</f>
        <v>9</v>
      </c>
      <c r="E69" s="25">
        <f t="shared" si="47"/>
        <v>0.42857142857142855</v>
      </c>
      <c r="F69" s="12">
        <f t="shared" si="48"/>
        <v>-0.39306958488295529</v>
      </c>
      <c r="G69" s="12">
        <f t="shared" si="49"/>
        <v>0.34713404378601986</v>
      </c>
      <c r="H69" s="29">
        <f t="shared" si="50"/>
        <v>8.1437384785408684E-2</v>
      </c>
    </row>
    <row r="70" spans="1:8" x14ac:dyDescent="0.25">
      <c r="A70" s="28">
        <v>10</v>
      </c>
      <c r="B70" s="12">
        <v>6.3136826783114997E-2</v>
      </c>
      <c r="C70" s="12">
        <v>1</v>
      </c>
      <c r="D70" s="25">
        <f>SUM(C$61:C70)</f>
        <v>10</v>
      </c>
      <c r="E70" s="25">
        <f t="shared" si="47"/>
        <v>0.47619047619047616</v>
      </c>
      <c r="F70" s="12">
        <f t="shared" si="48"/>
        <v>-0.11728536613136535</v>
      </c>
      <c r="G70" s="12">
        <f t="shared" si="49"/>
        <v>0.45331696056369902</v>
      </c>
      <c r="H70" s="29">
        <f t="shared" si="50"/>
        <v>2.2873515626777141E-2</v>
      </c>
    </row>
    <row r="71" spans="1:8" x14ac:dyDescent="0.25">
      <c r="A71" s="28">
        <v>11</v>
      </c>
      <c r="B71" s="12">
        <v>6.5352871820784905E-2</v>
      </c>
      <c r="C71" s="12">
        <v>1</v>
      </c>
      <c r="D71" s="25">
        <f>SUM(C$61:C71)</f>
        <v>11</v>
      </c>
      <c r="E71" s="25">
        <f t="shared" si="47"/>
        <v>0.52380952380952384</v>
      </c>
      <c r="F71" s="12">
        <f t="shared" si="48"/>
        <v>2.3476758089734259E-2</v>
      </c>
      <c r="G71" s="12">
        <f t="shared" si="49"/>
        <v>0.50936501113378307</v>
      </c>
      <c r="H71" s="29">
        <f t="shared" si="50"/>
        <v>1.4444512675740762E-2</v>
      </c>
    </row>
    <row r="72" spans="1:8" x14ac:dyDescent="0.25">
      <c r="A72" s="28">
        <v>12</v>
      </c>
      <c r="B72" s="12">
        <v>6.5516085790884707E-2</v>
      </c>
      <c r="C72" s="12">
        <v>1</v>
      </c>
      <c r="D72" s="25">
        <f>SUM(C$61:C72)</f>
        <v>12</v>
      </c>
      <c r="E72" s="25">
        <f t="shared" si="47"/>
        <v>0.5714285714285714</v>
      </c>
      <c r="F72" s="12">
        <f t="shared" si="48"/>
        <v>3.3844031652894228E-2</v>
      </c>
      <c r="G72" s="12">
        <f t="shared" si="49"/>
        <v>0.51349923807028008</v>
      </c>
      <c r="H72" s="29">
        <f t="shared" si="50"/>
        <v>5.7929333358291313E-2</v>
      </c>
    </row>
    <row r="73" spans="1:8" x14ac:dyDescent="0.25">
      <c r="A73" s="28">
        <v>13</v>
      </c>
      <c r="B73" s="12">
        <v>6.9998372130880601E-2</v>
      </c>
      <c r="C73" s="12">
        <v>1</v>
      </c>
      <c r="D73" s="25">
        <f>SUM(C$61:C73)</f>
        <v>13</v>
      </c>
      <c r="E73" s="25">
        <f t="shared" si="47"/>
        <v>0.61904761904761907</v>
      </c>
      <c r="F73" s="12">
        <f t="shared" si="48"/>
        <v>0.31855672289334241</v>
      </c>
      <c r="G73" s="12">
        <f t="shared" si="49"/>
        <v>0.62496866248648208</v>
      </c>
      <c r="H73" s="29">
        <f t="shared" si="50"/>
        <v>5.9210434388630162E-3</v>
      </c>
    </row>
    <row r="74" spans="1:8" x14ac:dyDescent="0.25">
      <c r="A74" s="28">
        <v>14</v>
      </c>
      <c r="B74" s="12">
        <v>7.0118662351671995E-2</v>
      </c>
      <c r="C74" s="12">
        <v>1</v>
      </c>
      <c r="D74" s="25">
        <f>SUM(C$61:C74)</f>
        <v>14</v>
      </c>
      <c r="E74" s="25">
        <f t="shared" si="47"/>
        <v>0.66666666666666663</v>
      </c>
      <c r="F74" s="12">
        <f t="shared" si="48"/>
        <v>0.3261975003657287</v>
      </c>
      <c r="G74" s="12">
        <f t="shared" si="49"/>
        <v>0.62786253376186929</v>
      </c>
      <c r="H74" s="29">
        <f t="shared" si="50"/>
        <v>3.8804132904797339E-2</v>
      </c>
    </row>
    <row r="75" spans="1:8" x14ac:dyDescent="0.25">
      <c r="A75" s="28">
        <v>15</v>
      </c>
      <c r="B75" s="12">
        <v>7.0747520976353895E-2</v>
      </c>
      <c r="C75" s="12">
        <v>1</v>
      </c>
      <c r="D75" s="25">
        <f>SUM(C$61:C75)</f>
        <v>15</v>
      </c>
      <c r="E75" s="25">
        <f t="shared" si="47"/>
        <v>0.7142857142857143</v>
      </c>
      <c r="F75" s="12">
        <f t="shared" si="48"/>
        <v>0.36614230037667905</v>
      </c>
      <c r="G75" s="12">
        <f t="shared" si="49"/>
        <v>0.64287055269134363</v>
      </c>
      <c r="H75" s="29">
        <f t="shared" si="50"/>
        <v>7.1415161594370669E-2</v>
      </c>
    </row>
    <row r="76" spans="1:8" x14ac:dyDescent="0.25">
      <c r="A76" s="28">
        <v>16</v>
      </c>
      <c r="B76" s="12">
        <v>7.3166638697768002E-2</v>
      </c>
      <c r="C76" s="12">
        <v>1</v>
      </c>
      <c r="D76" s="25">
        <f>SUM(C$61:C76)</f>
        <v>16</v>
      </c>
      <c r="E76" s="25">
        <f t="shared" si="47"/>
        <v>0.76190476190476186</v>
      </c>
      <c r="F76" s="12">
        <f t="shared" si="48"/>
        <v>0.51980350464768998</v>
      </c>
      <c r="G76" s="12">
        <f t="shared" si="49"/>
        <v>0.69839973179586812</v>
      </c>
      <c r="H76" s="29">
        <f t="shared" si="50"/>
        <v>6.3505030108893745E-2</v>
      </c>
    </row>
    <row r="77" spans="1:8" x14ac:dyDescent="0.25">
      <c r="A77" s="28">
        <v>17</v>
      </c>
      <c r="B77" s="12">
        <v>7.3289269051321895E-2</v>
      </c>
      <c r="C77" s="12">
        <v>1</v>
      </c>
      <c r="D77" s="25">
        <f>SUM(C$61:C77)</f>
        <v>17</v>
      </c>
      <c r="E77" s="25">
        <f t="shared" si="47"/>
        <v>0.80952380952380953</v>
      </c>
      <c r="F77" s="12">
        <f t="shared" si="48"/>
        <v>0.52759292623741572</v>
      </c>
      <c r="G77" s="12">
        <f t="shared" si="49"/>
        <v>0.70110904813145214</v>
      </c>
      <c r="H77" s="29">
        <f t="shared" si="50"/>
        <v>0.10841476139235739</v>
      </c>
    </row>
    <row r="78" spans="1:8" x14ac:dyDescent="0.25">
      <c r="A78" s="28">
        <v>18</v>
      </c>
      <c r="B78" s="12">
        <v>7.8448892065761194E-2</v>
      </c>
      <c r="C78" s="12">
        <v>1</v>
      </c>
      <c r="D78" s="25">
        <f>SUM(C$61:C78)</f>
        <v>18</v>
      </c>
      <c r="E78" s="25">
        <f t="shared" si="47"/>
        <v>0.8571428571428571</v>
      </c>
      <c r="F78" s="12">
        <f t="shared" si="48"/>
        <v>0.85532972009617481</v>
      </c>
      <c r="G78" s="12">
        <f t="shared" si="49"/>
        <v>0.80381568060642572</v>
      </c>
      <c r="H78" s="29">
        <f t="shared" si="50"/>
        <v>5.3327176536431375E-2</v>
      </c>
    </row>
    <row r="79" spans="1:8" x14ac:dyDescent="0.25">
      <c r="A79" s="28">
        <v>19</v>
      </c>
      <c r="B79" s="12">
        <v>8.3414952660790007E-2</v>
      </c>
      <c r="C79" s="12">
        <v>1</v>
      </c>
      <c r="D79" s="25">
        <f>SUM(C$61:C79)</f>
        <v>19</v>
      </c>
      <c r="E79" s="25">
        <f t="shared" si="47"/>
        <v>0.90476190476190477</v>
      </c>
      <c r="F79" s="12">
        <f t="shared" si="48"/>
        <v>1.1707715213611716</v>
      </c>
      <c r="G79" s="12">
        <f t="shared" si="49"/>
        <v>0.87915468606477853</v>
      </c>
      <c r="H79" s="29">
        <f t="shared" si="50"/>
        <v>2.5607218697126233E-2</v>
      </c>
    </row>
    <row r="80" spans="1:8" x14ac:dyDescent="0.25">
      <c r="A80" s="28">
        <v>20</v>
      </c>
      <c r="B80" s="12">
        <v>8.8419851682829398E-2</v>
      </c>
      <c r="C80" s="12">
        <v>1</v>
      </c>
      <c r="D80" s="25">
        <f>SUM(C$61:C80)</f>
        <v>20</v>
      </c>
      <c r="E80" s="25">
        <f t="shared" si="47"/>
        <v>0.95238095238095233</v>
      </c>
      <c r="F80" s="12">
        <f t="shared" si="48"/>
        <v>1.4886803209923944</v>
      </c>
      <c r="G80" s="12">
        <f t="shared" si="49"/>
        <v>0.93171421527018428</v>
      </c>
      <c r="H80" s="29">
        <f t="shared" si="50"/>
        <v>2.0666737110768052E-2</v>
      </c>
    </row>
    <row r="81" spans="1:8" x14ac:dyDescent="0.25">
      <c r="A81" s="28">
        <v>21</v>
      </c>
      <c r="B81" s="12">
        <v>0.104215851602023</v>
      </c>
      <c r="C81" s="12">
        <v>1</v>
      </c>
      <c r="D81" s="25">
        <f>SUM(C$61:C81)</f>
        <v>21</v>
      </c>
      <c r="E81" s="25">
        <f t="shared" si="47"/>
        <v>1</v>
      </c>
      <c r="F81" s="12">
        <f t="shared" si="48"/>
        <v>2.4920347046018163</v>
      </c>
      <c r="G81" s="12">
        <f t="shared" si="49"/>
        <v>0.99364931868395678</v>
      </c>
      <c r="H81" s="29">
        <f t="shared" si="50"/>
        <v>6.3506813160432163E-3</v>
      </c>
    </row>
    <row r="82" spans="1:8" x14ac:dyDescent="0.25">
      <c r="A82" s="28"/>
      <c r="B82" s="12"/>
      <c r="C82" s="25"/>
      <c r="D82" s="25"/>
      <c r="E82" s="25"/>
      <c r="F82" s="12"/>
      <c r="G82" s="12"/>
      <c r="H82" s="29"/>
    </row>
    <row r="83" spans="1:8" x14ac:dyDescent="0.25">
      <c r="A83" s="28" t="s">
        <v>15</v>
      </c>
      <c r="B83" s="12">
        <f>AVERAGE(B61:B81)</f>
        <v>6.4983272729031968E-2</v>
      </c>
      <c r="C83" s="25"/>
      <c r="D83" s="25"/>
      <c r="E83" s="25"/>
      <c r="F83" s="12"/>
      <c r="G83" s="32" t="s">
        <v>38</v>
      </c>
      <c r="H83" s="33">
        <f>MAX(H61:H81)</f>
        <v>0.10841476139235739</v>
      </c>
    </row>
    <row r="84" spans="1:8" x14ac:dyDescent="0.25">
      <c r="A84" s="28" t="s">
        <v>31</v>
      </c>
      <c r="B84" s="12">
        <f>STDEV(B61:B81)</f>
        <v>1.5743191216616589E-2</v>
      </c>
      <c r="C84" s="12"/>
      <c r="D84" s="25"/>
      <c r="E84" s="25"/>
      <c r="F84" s="12"/>
      <c r="G84" s="12"/>
      <c r="H84" s="29"/>
    </row>
    <row r="85" spans="1:8" x14ac:dyDescent="0.25">
      <c r="A85" s="28" t="s">
        <v>32</v>
      </c>
      <c r="B85" s="12">
        <f>COUNT(B61:B81)</f>
        <v>21</v>
      </c>
      <c r="C85" s="12"/>
      <c r="D85" s="25"/>
      <c r="E85" s="25"/>
      <c r="F85" s="12"/>
      <c r="G85" s="12"/>
      <c r="H85" s="29"/>
    </row>
    <row r="86" spans="1:8" x14ac:dyDescent="0.25">
      <c r="A86" s="28"/>
      <c r="B86" s="12"/>
      <c r="C86" s="12"/>
      <c r="D86" s="25"/>
      <c r="E86" s="25"/>
      <c r="F86" s="12"/>
      <c r="G86" s="12"/>
      <c r="H86" s="29"/>
    </row>
    <row r="87" spans="1:8" x14ac:dyDescent="0.25">
      <c r="A87" s="37"/>
      <c r="B87" s="12"/>
      <c r="C87" s="12"/>
      <c r="D87" s="25"/>
      <c r="E87" s="25"/>
      <c r="F87" s="12"/>
      <c r="G87" s="12"/>
      <c r="H87" s="29"/>
    </row>
    <row r="88" spans="1:8" x14ac:dyDescent="0.25">
      <c r="A88" s="26" t="s">
        <v>39</v>
      </c>
      <c r="B88" s="27">
        <f>H83</f>
        <v>0.10841476139235739</v>
      </c>
      <c r="C88" s="12"/>
      <c r="D88" s="12"/>
      <c r="E88" s="12"/>
      <c r="F88" s="12"/>
      <c r="G88" s="12"/>
      <c r="H88" s="29"/>
    </row>
    <row r="89" spans="1:8" x14ac:dyDescent="0.25">
      <c r="A89" s="28" t="s">
        <v>40</v>
      </c>
      <c r="B89" s="29">
        <f>1.36/SQRT(A81)</f>
        <v>0.29677633072094967</v>
      </c>
      <c r="C89" s="12"/>
      <c r="D89" s="25"/>
      <c r="E89" s="25"/>
      <c r="F89" s="12"/>
      <c r="G89" s="12"/>
      <c r="H89" s="29"/>
    </row>
    <row r="90" spans="1:8" x14ac:dyDescent="0.25">
      <c r="A90" s="28"/>
      <c r="B90" s="29"/>
      <c r="C90" s="12"/>
      <c r="D90" s="25"/>
      <c r="E90" s="25"/>
      <c r="F90" s="12"/>
      <c r="G90" s="12"/>
      <c r="H90" s="29"/>
    </row>
    <row r="91" spans="1:8" ht="30" x14ac:dyDescent="0.25">
      <c r="A91" s="30" t="s">
        <v>41</v>
      </c>
      <c r="B91" s="31" t="s">
        <v>44</v>
      </c>
      <c r="C91" s="38"/>
      <c r="D91" s="39"/>
      <c r="E91" s="39"/>
      <c r="F91" s="38"/>
      <c r="G91" s="38"/>
      <c r="H91" s="40"/>
    </row>
    <row r="92" spans="1:8" x14ac:dyDescent="0.25">
      <c r="D92" s="24"/>
      <c r="E92" s="24"/>
    </row>
    <row r="93" spans="1:8" x14ac:dyDescent="0.25">
      <c r="D93" s="24"/>
      <c r="E93" s="24"/>
    </row>
    <row r="94" spans="1:8" ht="45" x14ac:dyDescent="0.25">
      <c r="A94" s="26"/>
      <c r="B94" s="34"/>
      <c r="C94" s="35" t="s">
        <v>42</v>
      </c>
      <c r="D94" s="34"/>
      <c r="E94" s="34"/>
      <c r="F94" s="34"/>
      <c r="G94" s="34"/>
      <c r="H94" s="27"/>
    </row>
    <row r="95" spans="1:8" x14ac:dyDescent="0.25">
      <c r="A95" s="28"/>
      <c r="B95" s="12"/>
      <c r="C95" s="12"/>
      <c r="D95" s="12"/>
      <c r="E95" s="12"/>
      <c r="F95" s="12"/>
      <c r="G95" s="25"/>
      <c r="H95" s="29"/>
    </row>
    <row r="96" spans="1:8" ht="45" x14ac:dyDescent="0.25">
      <c r="A96" s="28" t="s">
        <v>13</v>
      </c>
      <c r="B96" s="10" t="s">
        <v>43</v>
      </c>
      <c r="C96" s="10" t="s">
        <v>29</v>
      </c>
      <c r="D96" s="10" t="s">
        <v>30</v>
      </c>
      <c r="E96" s="10" t="s">
        <v>33</v>
      </c>
      <c r="F96" s="10" t="s">
        <v>34</v>
      </c>
      <c r="G96" s="10" t="s">
        <v>36</v>
      </c>
      <c r="H96" s="36" t="s">
        <v>35</v>
      </c>
    </row>
    <row r="97" spans="1:8" x14ac:dyDescent="0.25">
      <c r="A97" s="28">
        <v>1</v>
      </c>
      <c r="B97" s="12">
        <v>0.25819032761310401</v>
      </c>
      <c r="C97" s="12">
        <v>1</v>
      </c>
      <c r="D97" s="25">
        <f>SUM(C97:C$97)</f>
        <v>1</v>
      </c>
      <c r="E97" s="25">
        <f>D97/B$121</f>
        <v>4.7619047619047616E-2</v>
      </c>
      <c r="F97" s="12">
        <f>(B97-B$119)/B$120</f>
        <v>-2.794485013204409</v>
      </c>
      <c r="G97" s="12">
        <f>NORMSDIST(F97)</f>
        <v>2.5991225078629962E-3</v>
      </c>
      <c r="H97" s="29">
        <f>ABS(E97-G97)</f>
        <v>4.5019925111184619E-2</v>
      </c>
    </row>
    <row r="98" spans="1:8" x14ac:dyDescent="0.25">
      <c r="A98" s="28">
        <v>2</v>
      </c>
      <c r="B98" s="12">
        <v>0.31165311653116501</v>
      </c>
      <c r="C98" s="12">
        <v>1</v>
      </c>
      <c r="D98" s="25">
        <f>SUM(C$97:C98)</f>
        <v>2</v>
      </c>
      <c r="E98" s="25">
        <f>D98/B$121</f>
        <v>9.5238095238095233E-2</v>
      </c>
      <c r="F98" s="12">
        <f t="shared" ref="F98:F117" si="51">(B98-B$119)/B$120</f>
        <v>-1.7256756287958519</v>
      </c>
      <c r="G98" s="12">
        <f t="shared" ref="G98:G117" si="52">NORMSDIST(F98)</f>
        <v>4.2202892451879727E-2</v>
      </c>
      <c r="H98" s="29">
        <f t="shared" ref="H98:H117" si="53">ABS(E98-G98)</f>
        <v>5.3035202786215506E-2</v>
      </c>
    </row>
    <row r="99" spans="1:8" x14ac:dyDescent="0.25">
      <c r="A99" s="28">
        <v>3</v>
      </c>
      <c r="B99" s="12">
        <v>0.36283799399121702</v>
      </c>
      <c r="C99" s="12">
        <v>1</v>
      </c>
      <c r="D99" s="25">
        <f>SUM(C$97:C99)</f>
        <v>3</v>
      </c>
      <c r="E99" s="25">
        <f t="shared" ref="E99:E117" si="54">D99/B$121</f>
        <v>0.14285714285714285</v>
      </c>
      <c r="F99" s="12">
        <f t="shared" si="51"/>
        <v>-0.70240545385321373</v>
      </c>
      <c r="G99" s="12">
        <f t="shared" si="52"/>
        <v>0.24121317253272606</v>
      </c>
      <c r="H99" s="29">
        <f t="shared" si="53"/>
        <v>9.8356029675583212E-2</v>
      </c>
    </row>
    <row r="100" spans="1:8" x14ac:dyDescent="0.25">
      <c r="A100" s="28">
        <v>4</v>
      </c>
      <c r="B100" s="12">
        <v>0.36964688204357599</v>
      </c>
      <c r="C100" s="12">
        <v>1</v>
      </c>
      <c r="D100" s="25">
        <f>SUM(C$97:C100)</f>
        <v>4</v>
      </c>
      <c r="E100" s="25">
        <f t="shared" si="54"/>
        <v>0.19047619047619047</v>
      </c>
      <c r="F100" s="12">
        <f t="shared" si="51"/>
        <v>-0.56628454443148168</v>
      </c>
      <c r="G100" s="12">
        <f t="shared" si="52"/>
        <v>0.28560018262452969</v>
      </c>
      <c r="H100" s="29">
        <f t="shared" si="53"/>
        <v>9.512399214833922E-2</v>
      </c>
    </row>
    <row r="101" spans="1:8" x14ac:dyDescent="0.25">
      <c r="A101" s="28">
        <v>5</v>
      </c>
      <c r="B101" s="12">
        <v>0.37698190636075302</v>
      </c>
      <c r="C101" s="12">
        <v>1</v>
      </c>
      <c r="D101" s="25">
        <f>SUM(C$97:C101)</f>
        <v>5</v>
      </c>
      <c r="E101" s="25">
        <f t="shared" si="54"/>
        <v>0.23809523809523808</v>
      </c>
      <c r="F101" s="12">
        <f t="shared" si="51"/>
        <v>-0.41964530275108125</v>
      </c>
      <c r="G101" s="12">
        <f t="shared" si="52"/>
        <v>0.33737229416141051</v>
      </c>
      <c r="H101" s="29">
        <f t="shared" si="53"/>
        <v>9.9277056066172431E-2</v>
      </c>
    </row>
    <row r="102" spans="1:8" x14ac:dyDescent="0.25">
      <c r="A102" s="28">
        <v>6</v>
      </c>
      <c r="B102" s="12">
        <v>0.383352424589538</v>
      </c>
      <c r="C102" s="12">
        <v>1</v>
      </c>
      <c r="D102" s="25">
        <f>SUM(C$97:C102)</f>
        <v>6</v>
      </c>
      <c r="E102" s="25">
        <f t="shared" si="54"/>
        <v>0.2857142857142857</v>
      </c>
      <c r="F102" s="12">
        <f t="shared" si="51"/>
        <v>-0.29228812957953781</v>
      </c>
      <c r="G102" s="12">
        <f t="shared" si="52"/>
        <v>0.38503316698354362</v>
      </c>
      <c r="H102" s="29">
        <f t="shared" si="53"/>
        <v>9.9318881269257919E-2</v>
      </c>
    </row>
    <row r="103" spans="1:8" x14ac:dyDescent="0.25">
      <c r="A103" s="28">
        <v>7</v>
      </c>
      <c r="B103" s="12">
        <v>0.38442867811799802</v>
      </c>
      <c r="C103" s="12">
        <v>1</v>
      </c>
      <c r="D103" s="25">
        <f>SUM(C$97:C103)</f>
        <v>7</v>
      </c>
      <c r="E103" s="25">
        <f t="shared" si="54"/>
        <v>0.33333333333333331</v>
      </c>
      <c r="F103" s="12">
        <f t="shared" si="51"/>
        <v>-0.2707720453179423</v>
      </c>
      <c r="G103" s="12">
        <f t="shared" si="52"/>
        <v>0.39328318077542523</v>
      </c>
      <c r="H103" s="29">
        <f t="shared" si="53"/>
        <v>5.9949847442091919E-2</v>
      </c>
    </row>
    <row r="104" spans="1:8" x14ac:dyDescent="0.25">
      <c r="A104" s="28">
        <v>8</v>
      </c>
      <c r="B104" s="12">
        <v>0.38586014255442103</v>
      </c>
      <c r="C104" s="12">
        <v>1</v>
      </c>
      <c r="D104" s="25">
        <f>SUM(C$97:C104)</f>
        <v>8</v>
      </c>
      <c r="E104" s="25">
        <f t="shared" si="54"/>
        <v>0.38095238095238093</v>
      </c>
      <c r="F104" s="12">
        <f t="shared" si="51"/>
        <v>-0.24215470877306269</v>
      </c>
      <c r="G104" s="12">
        <f t="shared" si="52"/>
        <v>0.4043301439435823</v>
      </c>
      <c r="H104" s="29">
        <f t="shared" si="53"/>
        <v>2.3377762991201367E-2</v>
      </c>
    </row>
    <row r="105" spans="1:8" x14ac:dyDescent="0.25">
      <c r="A105" s="28">
        <v>9</v>
      </c>
      <c r="B105" s="12">
        <v>0.39384336803983699</v>
      </c>
      <c r="C105" s="12">
        <v>1</v>
      </c>
      <c r="D105" s="25">
        <f>SUM(C$97:C105)</f>
        <v>9</v>
      </c>
      <c r="E105" s="25">
        <f t="shared" si="54"/>
        <v>0.42857142857142855</v>
      </c>
      <c r="F105" s="12">
        <f t="shared" si="51"/>
        <v>-8.2556855961092232E-2</v>
      </c>
      <c r="G105" s="12">
        <f t="shared" si="52"/>
        <v>0.46710195403355032</v>
      </c>
      <c r="H105" s="29">
        <f t="shared" si="53"/>
        <v>3.8530525462121767E-2</v>
      </c>
    </row>
    <row r="106" spans="1:8" x14ac:dyDescent="0.25">
      <c r="A106" s="28">
        <v>10</v>
      </c>
      <c r="B106" s="12">
        <v>0.40193654717758498</v>
      </c>
      <c r="C106" s="12">
        <v>1</v>
      </c>
      <c r="D106" s="25">
        <f>SUM(C$97:C106)</f>
        <v>10</v>
      </c>
      <c r="E106" s="25">
        <f t="shared" si="54"/>
        <v>0.47619047619047616</v>
      </c>
      <c r="F106" s="12">
        <f t="shared" si="51"/>
        <v>7.923915182634296E-2</v>
      </c>
      <c r="G106" s="12">
        <f t="shared" si="52"/>
        <v>0.53157879808729946</v>
      </c>
      <c r="H106" s="29">
        <f t="shared" si="53"/>
        <v>5.53883218968233E-2</v>
      </c>
    </row>
    <row r="107" spans="1:8" x14ac:dyDescent="0.25">
      <c r="A107" s="28">
        <v>11</v>
      </c>
      <c r="B107" s="12">
        <v>0.40292134831460602</v>
      </c>
      <c r="C107" s="12">
        <v>1</v>
      </c>
      <c r="D107" s="25">
        <f>SUM(C$97:C107)</f>
        <v>11</v>
      </c>
      <c r="E107" s="25">
        <f t="shared" si="54"/>
        <v>0.52380952380952384</v>
      </c>
      <c r="F107" s="12">
        <f t="shared" si="51"/>
        <v>9.8926951851843012E-2</v>
      </c>
      <c r="G107" s="12">
        <f t="shared" si="52"/>
        <v>0.53940186530878387</v>
      </c>
      <c r="H107" s="29">
        <f t="shared" si="53"/>
        <v>1.5592341499260032E-2</v>
      </c>
    </row>
    <row r="108" spans="1:8" x14ac:dyDescent="0.25">
      <c r="A108" s="28">
        <v>12</v>
      </c>
      <c r="B108" s="12">
        <v>0.40478119935170098</v>
      </c>
      <c r="C108" s="12">
        <v>1</v>
      </c>
      <c r="D108" s="25">
        <f>SUM(C$97:C108)</f>
        <v>12</v>
      </c>
      <c r="E108" s="25">
        <f t="shared" si="54"/>
        <v>0.5714285714285714</v>
      </c>
      <c r="F108" s="12">
        <f t="shared" si="51"/>
        <v>0.13610844354498489</v>
      </c>
      <c r="G108" s="12">
        <f t="shared" si="52"/>
        <v>0.55413222366737247</v>
      </c>
      <c r="H108" s="29">
        <f t="shared" si="53"/>
        <v>1.7296347761198927E-2</v>
      </c>
    </row>
    <row r="109" spans="1:8" x14ac:dyDescent="0.25">
      <c r="A109" s="28">
        <v>13</v>
      </c>
      <c r="B109" s="12">
        <v>0.40683696468820402</v>
      </c>
      <c r="C109" s="12">
        <v>1</v>
      </c>
      <c r="D109" s="25">
        <f>SUM(C$97:C109)</f>
        <v>13</v>
      </c>
      <c r="E109" s="25">
        <f t="shared" si="54"/>
        <v>0.61904761904761907</v>
      </c>
      <c r="F109" s="12">
        <f t="shared" si="51"/>
        <v>0.17720658541640502</v>
      </c>
      <c r="G109" s="12">
        <f t="shared" si="52"/>
        <v>0.57032693844287641</v>
      </c>
      <c r="H109" s="29">
        <f t="shared" si="53"/>
        <v>4.8720680604742661E-2</v>
      </c>
    </row>
    <row r="110" spans="1:8" x14ac:dyDescent="0.25">
      <c r="A110" s="28">
        <v>14</v>
      </c>
      <c r="B110" s="12">
        <v>0.40712223291626498</v>
      </c>
      <c r="C110" s="12">
        <v>1</v>
      </c>
      <c r="D110" s="25">
        <f>SUM(C$97:C110)</f>
        <v>14</v>
      </c>
      <c r="E110" s="25">
        <f t="shared" si="54"/>
        <v>0.66666666666666663</v>
      </c>
      <c r="F110" s="12">
        <f t="shared" si="51"/>
        <v>0.182909568096423</v>
      </c>
      <c r="G110" s="12">
        <f t="shared" si="52"/>
        <v>0.5725655123516169</v>
      </c>
      <c r="H110" s="29">
        <f t="shared" si="53"/>
        <v>9.4101154315049729E-2</v>
      </c>
    </row>
    <row r="111" spans="1:8" x14ac:dyDescent="0.25">
      <c r="A111" s="28">
        <v>15</v>
      </c>
      <c r="B111" s="12">
        <v>0.41086470689358701</v>
      </c>
      <c r="C111" s="12">
        <v>1</v>
      </c>
      <c r="D111" s="25">
        <f>SUM(C$97:C111)</f>
        <v>15</v>
      </c>
      <c r="E111" s="25">
        <f t="shared" si="54"/>
        <v>0.7142857142857143</v>
      </c>
      <c r="F111" s="12">
        <f t="shared" si="51"/>
        <v>0.25772779940861901</v>
      </c>
      <c r="G111" s="12">
        <f t="shared" si="52"/>
        <v>0.60169150506404856</v>
      </c>
      <c r="H111" s="29">
        <f t="shared" si="53"/>
        <v>0.11259420922166574</v>
      </c>
    </row>
    <row r="112" spans="1:8" x14ac:dyDescent="0.25">
      <c r="A112" s="28">
        <v>16</v>
      </c>
      <c r="B112" s="12">
        <v>0.41774598878793701</v>
      </c>
      <c r="C112" s="12">
        <v>1</v>
      </c>
      <c r="D112" s="25">
        <f>SUM(C$97:C112)</f>
        <v>16</v>
      </c>
      <c r="E112" s="25">
        <f t="shared" si="54"/>
        <v>0.76190476190476186</v>
      </c>
      <c r="F112" s="12">
        <f t="shared" si="51"/>
        <v>0.39529598120912651</v>
      </c>
      <c r="G112" s="12">
        <f t="shared" si="52"/>
        <v>0.65368776752429991</v>
      </c>
      <c r="H112" s="29">
        <f t="shared" si="53"/>
        <v>0.10821699438046195</v>
      </c>
    </row>
    <row r="113" spans="1:8" x14ac:dyDescent="0.25">
      <c r="A113" s="28">
        <v>17</v>
      </c>
      <c r="B113" s="12">
        <v>0.42284417549167902</v>
      </c>
      <c r="C113" s="12">
        <v>1</v>
      </c>
      <c r="D113" s="25">
        <f>SUM(C$97:C113)</f>
        <v>17</v>
      </c>
      <c r="E113" s="25">
        <f t="shared" si="54"/>
        <v>0.80952380952380953</v>
      </c>
      <c r="F113" s="12">
        <f t="shared" si="51"/>
        <v>0.49721714736410788</v>
      </c>
      <c r="G113" s="12">
        <f t="shared" si="52"/>
        <v>0.69048203467892599</v>
      </c>
      <c r="H113" s="29">
        <f t="shared" si="53"/>
        <v>0.11904177484488354</v>
      </c>
    </row>
    <row r="114" spans="1:8" x14ac:dyDescent="0.25">
      <c r="A114" s="28">
        <v>18</v>
      </c>
      <c r="B114" s="12">
        <v>0.43490054249547899</v>
      </c>
      <c r="C114" s="12">
        <v>1</v>
      </c>
      <c r="D114" s="25">
        <f>SUM(C$97:C114)</f>
        <v>18</v>
      </c>
      <c r="E114" s="25">
        <f t="shared" si="54"/>
        <v>0.8571428571428571</v>
      </c>
      <c r="F114" s="12">
        <f t="shared" si="51"/>
        <v>0.73824382136131694</v>
      </c>
      <c r="G114" s="12">
        <f t="shared" si="52"/>
        <v>0.7698168509702038</v>
      </c>
      <c r="H114" s="29">
        <f t="shared" si="53"/>
        <v>8.7326006172653292E-2</v>
      </c>
    </row>
    <row r="115" spans="1:8" x14ac:dyDescent="0.25">
      <c r="A115" s="28">
        <v>19</v>
      </c>
      <c r="B115" s="12">
        <v>0.46646153846153798</v>
      </c>
      <c r="C115" s="12">
        <v>1</v>
      </c>
      <c r="D115" s="25">
        <f>SUM(C$97:C115)</f>
        <v>19</v>
      </c>
      <c r="E115" s="25">
        <f t="shared" si="54"/>
        <v>0.90476190476190477</v>
      </c>
      <c r="F115" s="12">
        <f t="shared" si="51"/>
        <v>1.3692002183705414</v>
      </c>
      <c r="G115" s="12">
        <f t="shared" si="52"/>
        <v>0.91453165110513823</v>
      </c>
      <c r="H115" s="29">
        <f t="shared" si="53"/>
        <v>9.7697463432334652E-3</v>
      </c>
    </row>
    <row r="116" spans="1:8" x14ac:dyDescent="0.25">
      <c r="A116" s="28">
        <v>20</v>
      </c>
      <c r="B116" s="12">
        <v>0.47504416961130702</v>
      </c>
      <c r="C116" s="12">
        <v>1</v>
      </c>
      <c r="D116" s="25">
        <f>SUM(C$97:C116)</f>
        <v>20</v>
      </c>
      <c r="E116" s="25">
        <f t="shared" si="54"/>
        <v>0.95238095238095233</v>
      </c>
      <c r="F116" s="12">
        <f t="shared" si="51"/>
        <v>1.5407811796602624</v>
      </c>
      <c r="G116" s="12">
        <f t="shared" si="52"/>
        <v>0.93831497428588617</v>
      </c>
      <c r="H116" s="29">
        <f t="shared" si="53"/>
        <v>1.4065978095066156E-2</v>
      </c>
    </row>
    <row r="117" spans="1:8" x14ac:dyDescent="0.25">
      <c r="A117" s="28">
        <v>21</v>
      </c>
      <c r="B117" s="12">
        <v>0.47917737789203002</v>
      </c>
      <c r="C117" s="12">
        <v>1</v>
      </c>
      <c r="D117" s="25">
        <f>SUM(C$97:C117)</f>
        <v>21</v>
      </c>
      <c r="E117" s="25">
        <f t="shared" si="54"/>
        <v>1</v>
      </c>
      <c r="F117" s="12">
        <f t="shared" si="51"/>
        <v>1.6234108345576621</v>
      </c>
      <c r="G117" s="12">
        <f t="shared" si="52"/>
        <v>0.94774919492529008</v>
      </c>
      <c r="H117" s="29">
        <f t="shared" si="53"/>
        <v>5.2250805074709916E-2</v>
      </c>
    </row>
    <row r="118" spans="1:8" x14ac:dyDescent="0.25">
      <c r="A118" s="28"/>
      <c r="B118" s="12"/>
      <c r="C118" s="25"/>
      <c r="D118" s="25"/>
      <c r="E118" s="25"/>
      <c r="F118" s="12"/>
      <c r="G118" s="12"/>
      <c r="H118" s="29"/>
    </row>
    <row r="119" spans="1:8" x14ac:dyDescent="0.25">
      <c r="A119" s="28" t="s">
        <v>15</v>
      </c>
      <c r="B119" s="12">
        <f>AVERAGE(B97:B117)</f>
        <v>0.39797293485350138</v>
      </c>
      <c r="C119" s="25"/>
      <c r="D119" s="25"/>
      <c r="E119" s="25"/>
      <c r="F119" s="12"/>
      <c r="G119" s="32" t="s">
        <v>38</v>
      </c>
      <c r="H119" s="33">
        <f>MAX(H97:H117)</f>
        <v>0.11904177484488354</v>
      </c>
    </row>
    <row r="120" spans="1:8" x14ac:dyDescent="0.25">
      <c r="A120" s="28" t="s">
        <v>31</v>
      </c>
      <c r="B120" s="12">
        <f>STDEV(B97:B117)</f>
        <v>5.0020882767272387E-2</v>
      </c>
      <c r="C120" s="12"/>
      <c r="D120" s="25"/>
      <c r="E120" s="25"/>
      <c r="F120" s="12"/>
      <c r="G120" s="12"/>
      <c r="H120" s="29"/>
    </row>
    <row r="121" spans="1:8" x14ac:dyDescent="0.25">
      <c r="A121" s="28" t="s">
        <v>32</v>
      </c>
      <c r="B121" s="12">
        <f>COUNT(B97:B117)</f>
        <v>21</v>
      </c>
      <c r="C121" s="12"/>
      <c r="D121" s="25"/>
      <c r="E121" s="25"/>
      <c r="F121" s="12"/>
      <c r="G121" s="12"/>
      <c r="H121" s="29"/>
    </row>
    <row r="122" spans="1:8" x14ac:dyDescent="0.25">
      <c r="A122" s="28"/>
      <c r="B122" s="12"/>
      <c r="C122" s="12"/>
      <c r="D122" s="25"/>
      <c r="E122" s="25"/>
      <c r="F122" s="12"/>
      <c r="G122" s="12"/>
      <c r="H122" s="29"/>
    </row>
    <row r="123" spans="1:8" x14ac:dyDescent="0.25">
      <c r="A123" s="37"/>
      <c r="B123" s="12"/>
      <c r="C123" s="12"/>
      <c r="D123" s="25"/>
      <c r="E123" s="25"/>
      <c r="F123" s="12"/>
      <c r="G123" s="12"/>
      <c r="H123" s="29"/>
    </row>
    <row r="124" spans="1:8" x14ac:dyDescent="0.25">
      <c r="A124" s="26" t="s">
        <v>39</v>
      </c>
      <c r="B124" s="27">
        <f>H119</f>
        <v>0.11904177484488354</v>
      </c>
      <c r="C124" s="12"/>
      <c r="D124" s="12"/>
      <c r="E124" s="12"/>
      <c r="F124" s="12"/>
      <c r="G124" s="12"/>
      <c r="H124" s="29"/>
    </row>
    <row r="125" spans="1:8" x14ac:dyDescent="0.25">
      <c r="A125" s="28" t="s">
        <v>40</v>
      </c>
      <c r="B125" s="29">
        <f>1.36/SQRT(A117)</f>
        <v>0.29677633072094967</v>
      </c>
      <c r="C125" s="12"/>
      <c r="D125" s="25"/>
      <c r="E125" s="25"/>
      <c r="F125" s="12"/>
      <c r="G125" s="12"/>
      <c r="H125" s="29"/>
    </row>
    <row r="126" spans="1:8" x14ac:dyDescent="0.25">
      <c r="A126" s="28"/>
      <c r="B126" s="29"/>
      <c r="C126" s="12"/>
      <c r="D126" s="25"/>
      <c r="E126" s="25"/>
      <c r="F126" s="12"/>
      <c r="G126" s="12"/>
      <c r="H126" s="29"/>
    </row>
    <row r="127" spans="1:8" ht="30" x14ac:dyDescent="0.25">
      <c r="A127" s="30" t="s">
        <v>41</v>
      </c>
      <c r="B127" s="31" t="s">
        <v>44</v>
      </c>
      <c r="C127" s="38"/>
      <c r="D127" s="39"/>
      <c r="E127" s="39"/>
      <c r="F127" s="38"/>
      <c r="G127" s="38"/>
      <c r="H127" s="40"/>
    </row>
    <row r="128" spans="1:8" x14ac:dyDescent="0.25">
      <c r="C128" s="24"/>
      <c r="D128" s="24"/>
      <c r="E128" s="24"/>
    </row>
    <row r="129" spans="3:5" x14ac:dyDescent="0.25">
      <c r="C129" s="24"/>
      <c r="D129" s="24"/>
      <c r="E129" s="24"/>
    </row>
    <row r="130" spans="3:5" x14ac:dyDescent="0.25">
      <c r="C130" s="24"/>
      <c r="D130" s="24"/>
      <c r="E130" s="24"/>
    </row>
    <row r="131" spans="3:5" x14ac:dyDescent="0.25">
      <c r="C131" s="24"/>
      <c r="D131" s="24"/>
      <c r="E131" s="24"/>
    </row>
    <row r="132" spans="3:5" x14ac:dyDescent="0.25">
      <c r="C132" s="24"/>
      <c r="D132" s="24"/>
      <c r="E132" s="24"/>
    </row>
    <row r="133" spans="3:5" x14ac:dyDescent="0.25">
      <c r="C133" s="24"/>
      <c r="D133" s="24"/>
      <c r="E133" s="24"/>
    </row>
    <row r="134" spans="3:5" x14ac:dyDescent="0.25">
      <c r="C134" s="24"/>
      <c r="D134" s="24"/>
      <c r="E134" s="24"/>
    </row>
    <row r="135" spans="3:5" x14ac:dyDescent="0.25">
      <c r="C135" s="24"/>
      <c r="D135" s="24"/>
      <c r="E135" s="24"/>
    </row>
    <row r="136" spans="3:5" x14ac:dyDescent="0.25">
      <c r="C136" s="24"/>
      <c r="D136" s="24"/>
      <c r="E136" s="24"/>
    </row>
    <row r="137" spans="3:5" x14ac:dyDescent="0.25">
      <c r="C137" s="24"/>
      <c r="D137" s="24"/>
      <c r="E137" s="24"/>
    </row>
    <row r="138" spans="3:5" x14ac:dyDescent="0.25">
      <c r="C138" s="24"/>
      <c r="D138" s="24"/>
      <c r="E138" s="24"/>
    </row>
    <row r="139" spans="3:5" x14ac:dyDescent="0.25">
      <c r="C139" s="24"/>
      <c r="D139" s="24"/>
      <c r="E139" s="24"/>
    </row>
    <row r="140" spans="3:5" x14ac:dyDescent="0.25">
      <c r="C140" s="24"/>
      <c r="D140" s="24"/>
      <c r="E140" s="24"/>
    </row>
    <row r="141" spans="3:5" x14ac:dyDescent="0.25">
      <c r="C141" s="24"/>
      <c r="D141" s="24"/>
      <c r="E141" s="24"/>
    </row>
    <row r="142" spans="3:5" x14ac:dyDescent="0.25">
      <c r="C142" s="24"/>
      <c r="D142" s="24"/>
      <c r="E142" s="24"/>
    </row>
    <row r="143" spans="3:5" x14ac:dyDescent="0.25">
      <c r="C143" s="24"/>
      <c r="D143" s="24"/>
      <c r="E143" s="24"/>
    </row>
    <row r="144" spans="3:5" x14ac:dyDescent="0.25">
      <c r="C144" s="24"/>
      <c r="D144" s="24"/>
      <c r="E144" s="24"/>
    </row>
    <row r="145" spans="3:5" x14ac:dyDescent="0.25">
      <c r="C145" s="24"/>
      <c r="D145" s="24"/>
      <c r="E145" s="24"/>
    </row>
    <row r="146" spans="3:5" x14ac:dyDescent="0.25">
      <c r="C146" s="24"/>
      <c r="D146" s="24"/>
      <c r="E146" s="24"/>
    </row>
    <row r="147" spans="3:5" x14ac:dyDescent="0.25">
      <c r="C147" s="24"/>
      <c r="D147" s="24"/>
      <c r="E147" s="24"/>
    </row>
    <row r="148" spans="3:5" x14ac:dyDescent="0.25">
      <c r="C148" s="24"/>
      <c r="D148" s="24"/>
      <c r="E148" s="24"/>
    </row>
    <row r="149" spans="3:5" x14ac:dyDescent="0.25">
      <c r="C149" s="24"/>
      <c r="D149" s="24"/>
      <c r="E149" s="24"/>
    </row>
    <row r="150" spans="3:5" x14ac:dyDescent="0.25">
      <c r="C150" s="24"/>
      <c r="D150" s="24"/>
      <c r="E150" s="24"/>
    </row>
    <row r="151" spans="3:5" x14ac:dyDescent="0.25">
      <c r="C151" s="24"/>
      <c r="D151" s="24"/>
      <c r="E151" s="24"/>
    </row>
    <row r="152" spans="3:5" x14ac:dyDescent="0.25">
      <c r="C152" s="24"/>
      <c r="D152" s="24"/>
      <c r="E152" s="24"/>
    </row>
    <row r="153" spans="3:5" x14ac:dyDescent="0.25">
      <c r="C153" s="24"/>
      <c r="D153" s="24"/>
      <c r="E153" s="24"/>
    </row>
    <row r="154" spans="3:5" x14ac:dyDescent="0.25">
      <c r="C154" s="24"/>
      <c r="D154" s="24"/>
      <c r="E154" s="24"/>
    </row>
    <row r="155" spans="3:5" x14ac:dyDescent="0.25">
      <c r="C155" s="24"/>
      <c r="D155" s="24"/>
      <c r="E155" s="24"/>
    </row>
    <row r="156" spans="3:5" x14ac:dyDescent="0.25">
      <c r="C156" s="24"/>
      <c r="D156" s="24"/>
      <c r="E156" s="24"/>
    </row>
    <row r="157" spans="3:5" x14ac:dyDescent="0.25">
      <c r="C157" s="24"/>
      <c r="D157" s="24"/>
      <c r="E157" s="24"/>
    </row>
    <row r="158" spans="3:5" x14ac:dyDescent="0.25">
      <c r="C158" s="24"/>
      <c r="D158" s="24"/>
      <c r="E158" s="24"/>
    </row>
    <row r="159" spans="3:5" x14ac:dyDescent="0.25">
      <c r="C159" s="24"/>
      <c r="D159" s="24"/>
      <c r="E159" s="24"/>
    </row>
    <row r="160" spans="3:5" x14ac:dyDescent="0.25">
      <c r="C160" s="24"/>
      <c r="D160" s="24"/>
      <c r="E160" s="24"/>
    </row>
  </sheetData>
  <sortState xmlns:xlrd2="http://schemas.microsoft.com/office/spreadsheetml/2017/richdata2" ref="B97:B117">
    <sortCondition ref="B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Ujjwal Tamhankar</dc:creator>
  <cp:lastModifiedBy>Ujjwal Tamhankar</cp:lastModifiedBy>
  <dcterms:created xsi:type="dcterms:W3CDTF">2020-02-12T16:08:33Z</dcterms:created>
  <dcterms:modified xsi:type="dcterms:W3CDTF">2020-02-12T21:17:56Z</dcterms:modified>
</cp:coreProperties>
</file>