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wal\viagogo_case_study\"/>
    </mc:Choice>
  </mc:AlternateContent>
  <xr:revisionPtr revIDLastSave="0" documentId="13_ncr:40009_{1887EA7E-A1A5-4F70-A168-F4738CA8EF9E}" xr6:coauthVersionLast="45" xr6:coauthVersionMax="45" xr10:uidLastSave="{00000000-0000-0000-0000-000000000000}"/>
  <bookViews>
    <workbookView xWindow="-120" yWindow="-120" windowWidth="20730" windowHeight="11160"/>
  </bookViews>
  <sheets>
    <sheet name="primary_results" sheetId="1" r:id="rId1"/>
  </sheets>
  <calcPr calcId="0"/>
</workbook>
</file>

<file path=xl/calcChain.xml><?xml version="1.0" encoding="utf-8"?>
<calcChain xmlns="http://schemas.openxmlformats.org/spreadsheetml/2006/main">
  <c r="H97" i="1" l="1"/>
  <c r="G97" i="1"/>
  <c r="F98" i="1"/>
  <c r="F99" i="1"/>
  <c r="F100" i="1"/>
  <c r="F101" i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F113" i="1"/>
  <c r="G113" i="1" s="1"/>
  <c r="F114" i="1"/>
  <c r="F115" i="1"/>
  <c r="F116" i="1"/>
  <c r="F117" i="1"/>
  <c r="G117" i="1" s="1"/>
  <c r="F97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97" i="1"/>
  <c r="E98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97" i="1"/>
  <c r="D62" i="1"/>
  <c r="D61" i="1"/>
  <c r="B125" i="1"/>
  <c r="B121" i="1"/>
  <c r="B120" i="1"/>
  <c r="B119" i="1"/>
  <c r="G116" i="1"/>
  <c r="G115" i="1"/>
  <c r="H115" i="1" s="1"/>
  <c r="G114" i="1"/>
  <c r="G112" i="1"/>
  <c r="G111" i="1"/>
  <c r="G110" i="1"/>
  <c r="G108" i="1"/>
  <c r="G107" i="1"/>
  <c r="G106" i="1"/>
  <c r="G104" i="1"/>
  <c r="G103" i="1"/>
  <c r="G102" i="1"/>
  <c r="H102" i="1" s="1"/>
  <c r="G101" i="1"/>
  <c r="G100" i="1"/>
  <c r="G99" i="1"/>
  <c r="G98" i="1"/>
  <c r="B89" i="1"/>
  <c r="E63" i="1"/>
  <c r="E65" i="1"/>
  <c r="E67" i="1"/>
  <c r="E69" i="1"/>
  <c r="E71" i="1"/>
  <c r="E73" i="1"/>
  <c r="E75" i="1"/>
  <c r="E77" i="1"/>
  <c r="E79" i="1"/>
  <c r="E81" i="1"/>
  <c r="B83" i="1"/>
  <c r="F65" i="1" s="1"/>
  <c r="G65" i="1" s="1"/>
  <c r="B84" i="1"/>
  <c r="F62" i="1" s="1"/>
  <c r="G62" i="1" s="1"/>
  <c r="B85" i="1"/>
  <c r="E62" i="1" s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B55" i="1"/>
  <c r="H55" i="1"/>
  <c r="I55" i="1"/>
  <c r="I52" i="1"/>
  <c r="H52" i="1"/>
  <c r="I51" i="1"/>
  <c r="H51" i="1"/>
  <c r="I49" i="1"/>
  <c r="I50" i="1" s="1"/>
  <c r="H49" i="1"/>
  <c r="H50" i="1" s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K49" i="1" s="1"/>
  <c r="J28" i="1"/>
  <c r="J49" i="1" s="1"/>
  <c r="C55" i="1"/>
  <c r="D49" i="1"/>
  <c r="E49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8" i="1"/>
  <c r="B52" i="1"/>
  <c r="C52" i="1"/>
  <c r="C50" i="1"/>
  <c r="B50" i="1"/>
  <c r="B51" i="1"/>
  <c r="C49" i="1"/>
  <c r="B49" i="1"/>
  <c r="C51" i="1"/>
  <c r="H114" i="1" l="1"/>
  <c r="H110" i="1"/>
  <c r="H99" i="1"/>
  <c r="H107" i="1"/>
  <c r="H105" i="1"/>
  <c r="H108" i="1"/>
  <c r="H98" i="1"/>
  <c r="H101" i="1"/>
  <c r="H104" i="1"/>
  <c r="H111" i="1"/>
  <c r="H117" i="1"/>
  <c r="H100" i="1"/>
  <c r="H113" i="1"/>
  <c r="H116" i="1"/>
  <c r="H103" i="1"/>
  <c r="H106" i="1"/>
  <c r="H109" i="1"/>
  <c r="H112" i="1"/>
  <c r="H62" i="1"/>
  <c r="H63" i="1"/>
  <c r="F80" i="1"/>
  <c r="G80" i="1" s="1"/>
  <c r="F72" i="1"/>
  <c r="G72" i="1" s="1"/>
  <c r="F64" i="1"/>
  <c r="G64" i="1" s="1"/>
  <c r="H81" i="1"/>
  <c r="H65" i="1"/>
  <c r="F79" i="1"/>
  <c r="G79" i="1" s="1"/>
  <c r="H79" i="1" s="1"/>
  <c r="F75" i="1"/>
  <c r="G75" i="1" s="1"/>
  <c r="H75" i="1" s="1"/>
  <c r="F71" i="1"/>
  <c r="G71" i="1" s="1"/>
  <c r="H71" i="1" s="1"/>
  <c r="F67" i="1"/>
  <c r="G67" i="1" s="1"/>
  <c r="H67" i="1" s="1"/>
  <c r="F63" i="1"/>
  <c r="G63" i="1" s="1"/>
  <c r="E80" i="1"/>
  <c r="H80" i="1" s="1"/>
  <c r="E76" i="1"/>
  <c r="E72" i="1"/>
  <c r="E68" i="1"/>
  <c r="H68" i="1" s="1"/>
  <c r="E64" i="1"/>
  <c r="H64" i="1" s="1"/>
  <c r="F76" i="1"/>
  <c r="G76" i="1" s="1"/>
  <c r="F68" i="1"/>
  <c r="G68" i="1" s="1"/>
  <c r="H69" i="1"/>
  <c r="F61" i="1"/>
  <c r="G61" i="1" s="1"/>
  <c r="F78" i="1"/>
  <c r="G78" i="1" s="1"/>
  <c r="F74" i="1"/>
  <c r="G74" i="1" s="1"/>
  <c r="F70" i="1"/>
  <c r="G70" i="1" s="1"/>
  <c r="F66" i="1"/>
  <c r="G66" i="1" s="1"/>
  <c r="F81" i="1"/>
  <c r="G81" i="1" s="1"/>
  <c r="F77" i="1"/>
  <c r="G77" i="1" s="1"/>
  <c r="H77" i="1" s="1"/>
  <c r="F73" i="1"/>
  <c r="G73" i="1" s="1"/>
  <c r="H73" i="1" s="1"/>
  <c r="F69" i="1"/>
  <c r="G69" i="1" s="1"/>
  <c r="E61" i="1"/>
  <c r="E78" i="1"/>
  <c r="H78" i="1" s="1"/>
  <c r="E74" i="1"/>
  <c r="H74" i="1" s="1"/>
  <c r="E70" i="1"/>
  <c r="E66" i="1"/>
  <c r="H119" i="1" l="1"/>
  <c r="B124" i="1" s="1"/>
  <c r="H66" i="1"/>
  <c r="H61" i="1"/>
  <c r="H76" i="1"/>
  <c r="H70" i="1"/>
  <c r="H72" i="1"/>
  <c r="H83" i="1" l="1"/>
  <c r="B88" i="1" s="1"/>
</calcChain>
</file>

<file path=xl/sharedStrings.xml><?xml version="1.0" encoding="utf-8"?>
<sst xmlns="http://schemas.openxmlformats.org/spreadsheetml/2006/main" count="77" uniqueCount="46">
  <si>
    <t>Date</t>
  </si>
  <si>
    <t>Users Purchased Control</t>
  </si>
  <si>
    <t>Users Purchased Variant</t>
  </si>
  <si>
    <t>Users Landed Control</t>
  </si>
  <si>
    <t>Users Bounced Control</t>
  </si>
  <si>
    <t>Users Landed Variant</t>
  </si>
  <si>
    <t>Users Bounced Variant</t>
  </si>
  <si>
    <t>Users Visited Control</t>
  </si>
  <si>
    <t>Users Visited Variant</t>
  </si>
  <si>
    <t>Conversion Rate Control</t>
  </si>
  <si>
    <t>Conversion Rate Variant</t>
  </si>
  <si>
    <t>Bounce Rate Control</t>
  </si>
  <si>
    <t>Bounce Rate Variant</t>
  </si>
  <si>
    <t>Count</t>
  </si>
  <si>
    <t>Independent Sample T-Test (Conversion Rates)</t>
  </si>
  <si>
    <t>mean</t>
  </si>
  <si>
    <t>stddev</t>
  </si>
  <si>
    <t>Sum</t>
  </si>
  <si>
    <t>Sum^2</t>
  </si>
  <si>
    <t>Conversion Rate Control^2</t>
  </si>
  <si>
    <t>Conversion Rate Variant ^2</t>
  </si>
  <si>
    <t>t - statistic:</t>
  </si>
  <si>
    <t>Calculated</t>
  </si>
  <si>
    <t>Degrees of Freedom</t>
  </si>
  <si>
    <t>alpha</t>
  </si>
  <si>
    <t>Table value</t>
  </si>
  <si>
    <t>Independent Sample T-Test (Bounce Rates)</t>
  </si>
  <si>
    <t>Bounce Rate Control^2</t>
  </si>
  <si>
    <t>Bounce Rate Variant ^2</t>
  </si>
  <si>
    <t>Kolmogorov-Smirnov Test (Conversion Rates)</t>
  </si>
  <si>
    <t>Freq</t>
  </si>
  <si>
    <t>Cumulative</t>
  </si>
  <si>
    <t>stdev</t>
  </si>
  <si>
    <t>count</t>
  </si>
  <si>
    <t>Obs CDF</t>
  </si>
  <si>
    <t>Z-Score</t>
  </si>
  <si>
    <t>Difference</t>
  </si>
  <si>
    <t>Actual CDF</t>
  </si>
  <si>
    <t>Conversion Rate Control (sorted smallest to largest)</t>
  </si>
  <si>
    <t>Max (D)</t>
  </si>
  <si>
    <t>D Obs</t>
  </si>
  <si>
    <t>D Critical (21, .05)</t>
  </si>
  <si>
    <t>Since Dobs &lt; D Critical</t>
  </si>
  <si>
    <t>Kolmogorov-Smirnov Test (Bounce Rates)</t>
  </si>
  <si>
    <t>Bounce Rate Control (sorted smallest to largest)</t>
  </si>
  <si>
    <t>Conclude data is normally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</si>
</sst>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wrapText="1"/>
    </xf>
    <xf numFmtId="0" fontId="0" fillId="0" borderId="17" xfId="0" applyBorder="1" applyAlignment="1">
      <alignment wrapText="1"/>
    </xf>
    <xf numFmtId="0" fontId="16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0" fontId="16" fillId="0" borderId="19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164" fontId="0" fillId="0" borderId="0" xfId="0" applyNumberFormat="1"/>
    <xf numFmtId="164" fontId="0" fillId="0" borderId="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 applyAlignment="1">
      <alignment wrapText="1"/>
    </xf>
    <xf numFmtId="164" fontId="0" fillId="0" borderId="25" xfId="0" applyNumberForma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9" xfId="0" applyBorder="1"/>
    <xf numFmtId="164" fontId="0" fillId="0" borderId="29" xfId="0" applyNumberFormat="1" applyBorder="1"/>
    <xf numFmtId="0" fontId="0" fillId="0" borderId="2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topLeftCell="A66" workbookViewId="0">
      <selection activeCell="B128" sqref="B128"/>
    </sheetView>
  </sheetViews>
  <sheetFormatPr defaultRowHeight="15" x14ac:dyDescent="0.25"/>
  <cols>
    <col min="1" max="1" width="16.7109375" customWidth="1"/>
    <col min="2" max="2" width="20.140625" customWidth="1"/>
    <col min="3" max="3" width="18.140625" customWidth="1"/>
    <col min="4" max="4" width="21.140625" customWidth="1"/>
    <col min="5" max="5" width="15.85546875" customWidth="1"/>
    <col min="6" max="6" width="11.140625" customWidth="1"/>
    <col min="8" max="8" width="15.42578125" customWidth="1"/>
    <col min="9" max="9" width="14" customWidth="1"/>
    <col min="10" max="10" width="15.85546875" customWidth="1"/>
    <col min="11" max="11" width="15.140625" customWidth="1"/>
  </cols>
  <sheetData>
    <row r="1" spans="1:14" s="2" customFormat="1" ht="4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0</v>
      </c>
      <c r="B2" s="1">
        <v>41922</v>
      </c>
      <c r="C2">
        <v>8164</v>
      </c>
      <c r="D2">
        <v>8034</v>
      </c>
      <c r="E2">
        <v>116714</v>
      </c>
      <c r="F2">
        <v>43480</v>
      </c>
      <c r="G2">
        <v>118595</v>
      </c>
      <c r="H2">
        <v>45786</v>
      </c>
      <c r="I2">
        <v>134823</v>
      </c>
      <c r="J2">
        <v>136799</v>
      </c>
      <c r="K2">
        <v>6.0553466E-2</v>
      </c>
      <c r="L2">
        <v>5.8728499000000003E-2</v>
      </c>
      <c r="M2">
        <v>0.37253457200000001</v>
      </c>
      <c r="N2">
        <v>0.38607023899999998</v>
      </c>
    </row>
    <row r="3" spans="1:14" x14ac:dyDescent="0.25">
      <c r="A3">
        <v>1</v>
      </c>
      <c r="B3" s="1">
        <v>41923</v>
      </c>
      <c r="C3">
        <v>6185</v>
      </c>
      <c r="D3">
        <v>5948</v>
      </c>
      <c r="E3">
        <v>128451</v>
      </c>
      <c r="F3">
        <v>59294</v>
      </c>
      <c r="G3">
        <v>132081</v>
      </c>
      <c r="H3">
        <v>63668</v>
      </c>
      <c r="I3">
        <v>146452</v>
      </c>
      <c r="J3">
        <v>150276</v>
      </c>
      <c r="K3">
        <v>4.2232266999999997E-2</v>
      </c>
      <c r="L3">
        <v>3.9580505000000002E-2</v>
      </c>
      <c r="M3">
        <v>0.461607928</v>
      </c>
      <c r="N3">
        <v>0.48203753799999999</v>
      </c>
    </row>
    <row r="4" spans="1:14" x14ac:dyDescent="0.25">
      <c r="A4">
        <v>2</v>
      </c>
      <c r="B4" s="1">
        <v>41924</v>
      </c>
      <c r="C4">
        <v>7989</v>
      </c>
      <c r="D4">
        <v>7589</v>
      </c>
      <c r="E4">
        <v>120823</v>
      </c>
      <c r="F4">
        <v>47482</v>
      </c>
      <c r="G4">
        <v>120355</v>
      </c>
      <c r="H4">
        <v>49703</v>
      </c>
      <c r="I4">
        <v>139861</v>
      </c>
      <c r="J4">
        <v>139387</v>
      </c>
      <c r="K4">
        <v>5.7120998999999999E-2</v>
      </c>
      <c r="L4">
        <v>5.4445537000000002E-2</v>
      </c>
      <c r="M4">
        <v>0.39298809000000001</v>
      </c>
      <c r="N4">
        <v>0.41296996400000002</v>
      </c>
    </row>
    <row r="5" spans="1:14" x14ac:dyDescent="0.25">
      <c r="A5">
        <v>3</v>
      </c>
      <c r="B5" s="1">
        <v>41925</v>
      </c>
      <c r="C5">
        <v>7794</v>
      </c>
      <c r="D5">
        <v>7383</v>
      </c>
      <c r="E5">
        <v>124564</v>
      </c>
      <c r="F5">
        <v>49522</v>
      </c>
      <c r="G5">
        <v>126101</v>
      </c>
      <c r="H5">
        <v>53187</v>
      </c>
      <c r="I5">
        <v>143092</v>
      </c>
      <c r="J5">
        <v>144040</v>
      </c>
      <c r="K5">
        <v>5.4468453999999999E-2</v>
      </c>
      <c r="L5">
        <v>5.1256595000000002E-2</v>
      </c>
      <c r="M5">
        <v>0.39756269900000002</v>
      </c>
      <c r="N5">
        <v>0.42178095300000001</v>
      </c>
    </row>
    <row r="6" spans="1:14" x14ac:dyDescent="0.25">
      <c r="A6">
        <v>4</v>
      </c>
      <c r="B6" s="1">
        <v>41926</v>
      </c>
      <c r="C6">
        <v>6583</v>
      </c>
      <c r="D6">
        <v>6291</v>
      </c>
      <c r="E6">
        <v>125204</v>
      </c>
      <c r="F6">
        <v>53472</v>
      </c>
      <c r="G6">
        <v>128482</v>
      </c>
      <c r="H6">
        <v>56601</v>
      </c>
      <c r="I6">
        <v>144092</v>
      </c>
      <c r="J6">
        <v>147529</v>
      </c>
      <c r="K6">
        <v>4.5686088999999999E-2</v>
      </c>
      <c r="L6">
        <v>4.2642463999999998E-2</v>
      </c>
      <c r="M6">
        <v>0.42707900700000001</v>
      </c>
      <c r="N6">
        <v>0.44053641799999999</v>
      </c>
    </row>
    <row r="7" spans="1:14" x14ac:dyDescent="0.25">
      <c r="A7">
        <v>5</v>
      </c>
      <c r="B7" s="1">
        <v>41927</v>
      </c>
      <c r="C7">
        <v>6401</v>
      </c>
      <c r="D7">
        <v>6179</v>
      </c>
      <c r="E7">
        <v>126881</v>
      </c>
      <c r="F7">
        <v>57887</v>
      </c>
      <c r="G7">
        <v>128842</v>
      </c>
      <c r="H7">
        <v>60269</v>
      </c>
      <c r="I7">
        <v>144917</v>
      </c>
      <c r="J7">
        <v>146976</v>
      </c>
      <c r="K7">
        <v>4.4170110999999998E-2</v>
      </c>
      <c r="L7">
        <v>4.2040876999999997E-2</v>
      </c>
      <c r="M7">
        <v>0.45623064099999999</v>
      </c>
      <c r="N7">
        <v>0.46777448300000002</v>
      </c>
    </row>
    <row r="8" spans="1:14" x14ac:dyDescent="0.25">
      <c r="A8">
        <v>6</v>
      </c>
      <c r="B8" s="1">
        <v>41928</v>
      </c>
      <c r="C8">
        <v>6091</v>
      </c>
      <c r="D8">
        <v>5943</v>
      </c>
      <c r="E8">
        <v>135773</v>
      </c>
      <c r="F8">
        <v>63856</v>
      </c>
      <c r="G8">
        <v>138574</v>
      </c>
      <c r="H8">
        <v>67398</v>
      </c>
      <c r="I8">
        <v>153276</v>
      </c>
      <c r="J8">
        <v>156195</v>
      </c>
      <c r="K8">
        <v>3.9738771999999999E-2</v>
      </c>
      <c r="L8">
        <v>3.8048592999999999E-2</v>
      </c>
      <c r="M8">
        <v>0.47031442200000001</v>
      </c>
      <c r="N8">
        <v>0.48636829399999998</v>
      </c>
    </row>
    <row r="9" spans="1:14" x14ac:dyDescent="0.25">
      <c r="A9">
        <v>7</v>
      </c>
      <c r="B9" s="1">
        <v>41929</v>
      </c>
      <c r="C9">
        <v>8344</v>
      </c>
      <c r="D9">
        <v>8147</v>
      </c>
      <c r="E9">
        <v>124010</v>
      </c>
      <c r="F9">
        <v>45956</v>
      </c>
      <c r="G9">
        <v>124898</v>
      </c>
      <c r="H9">
        <v>47830</v>
      </c>
      <c r="I9">
        <v>142540</v>
      </c>
      <c r="J9">
        <v>143404</v>
      </c>
      <c r="K9">
        <v>5.8537954000000003E-2</v>
      </c>
      <c r="L9">
        <v>5.6811525000000002E-2</v>
      </c>
      <c r="M9">
        <v>0.37058301700000001</v>
      </c>
      <c r="N9">
        <v>0.38295248900000001</v>
      </c>
    </row>
    <row r="10" spans="1:14" x14ac:dyDescent="0.25">
      <c r="A10">
        <v>8</v>
      </c>
      <c r="B10" s="1">
        <v>41930</v>
      </c>
      <c r="C10">
        <v>15243</v>
      </c>
      <c r="D10">
        <v>15264</v>
      </c>
      <c r="E10">
        <v>133914</v>
      </c>
      <c r="F10">
        <v>38635</v>
      </c>
      <c r="G10">
        <v>133366</v>
      </c>
      <c r="H10">
        <v>39023</v>
      </c>
      <c r="I10">
        <v>156624</v>
      </c>
      <c r="J10">
        <v>156327</v>
      </c>
      <c r="K10">
        <v>9.7322249E-2</v>
      </c>
      <c r="L10">
        <v>9.7641482000000002E-2</v>
      </c>
      <c r="M10">
        <v>0.28850605600000001</v>
      </c>
      <c r="N10">
        <v>0.29260081300000002</v>
      </c>
    </row>
    <row r="11" spans="1:14" x14ac:dyDescent="0.25">
      <c r="A11">
        <v>9</v>
      </c>
      <c r="B11" s="1">
        <v>41931</v>
      </c>
      <c r="C11">
        <v>8904</v>
      </c>
      <c r="D11">
        <v>8752</v>
      </c>
      <c r="E11">
        <v>119465</v>
      </c>
      <c r="F11">
        <v>43172</v>
      </c>
      <c r="G11">
        <v>122159</v>
      </c>
      <c r="H11">
        <v>46065</v>
      </c>
      <c r="I11">
        <v>137873</v>
      </c>
      <c r="J11">
        <v>140990</v>
      </c>
      <c r="K11">
        <v>6.4581173000000006E-2</v>
      </c>
      <c r="L11">
        <v>6.2075324000000001E-2</v>
      </c>
      <c r="M11">
        <v>0.36137780899999999</v>
      </c>
      <c r="N11">
        <v>0.37709051300000002</v>
      </c>
    </row>
    <row r="12" spans="1:14" x14ac:dyDescent="0.25">
      <c r="A12">
        <v>10</v>
      </c>
      <c r="B12" s="1">
        <v>41932</v>
      </c>
      <c r="C12">
        <v>7865</v>
      </c>
      <c r="D12">
        <v>7513</v>
      </c>
      <c r="E12">
        <v>126802</v>
      </c>
      <c r="F12">
        <v>47989</v>
      </c>
      <c r="G12">
        <v>127364</v>
      </c>
      <c r="H12">
        <v>51611</v>
      </c>
      <c r="I12">
        <v>145218</v>
      </c>
      <c r="J12">
        <v>145524</v>
      </c>
      <c r="K12">
        <v>5.4159952999999997E-2</v>
      </c>
      <c r="L12">
        <v>5.1627223E-2</v>
      </c>
      <c r="M12">
        <v>0.37845617599999998</v>
      </c>
      <c r="N12">
        <v>0.40522439599999999</v>
      </c>
    </row>
    <row r="13" spans="1:14" x14ac:dyDescent="0.25">
      <c r="A13">
        <v>11</v>
      </c>
      <c r="B13" s="1">
        <v>41933</v>
      </c>
      <c r="C13">
        <v>7279</v>
      </c>
      <c r="D13">
        <v>7278</v>
      </c>
      <c r="E13">
        <v>123551</v>
      </c>
      <c r="F13">
        <v>51244</v>
      </c>
      <c r="G13">
        <v>128570</v>
      </c>
      <c r="H13">
        <v>55352</v>
      </c>
      <c r="I13">
        <v>141832</v>
      </c>
      <c r="J13">
        <v>146997</v>
      </c>
      <c r="K13">
        <v>5.1321282000000003E-2</v>
      </c>
      <c r="L13">
        <v>4.9511214999999997E-2</v>
      </c>
      <c r="M13">
        <v>0.41475989699999999</v>
      </c>
      <c r="N13">
        <v>0.43052033899999997</v>
      </c>
    </row>
    <row r="14" spans="1:14" x14ac:dyDescent="0.25">
      <c r="A14">
        <v>12</v>
      </c>
      <c r="B14" s="1">
        <v>41934</v>
      </c>
      <c r="C14">
        <v>6436</v>
      </c>
      <c r="D14">
        <v>6230</v>
      </c>
      <c r="E14">
        <v>131786</v>
      </c>
      <c r="F14">
        <v>55526</v>
      </c>
      <c r="G14">
        <v>135779</v>
      </c>
      <c r="H14">
        <v>59113</v>
      </c>
      <c r="I14">
        <v>150600</v>
      </c>
      <c r="J14">
        <v>153981</v>
      </c>
      <c r="K14">
        <v>4.2735724000000003E-2</v>
      </c>
      <c r="L14">
        <v>4.0459536999999997E-2</v>
      </c>
      <c r="M14">
        <v>0.42133458800000001</v>
      </c>
      <c r="N14">
        <v>0.43536187500000001</v>
      </c>
    </row>
    <row r="15" spans="1:14" x14ac:dyDescent="0.25">
      <c r="A15">
        <v>13</v>
      </c>
      <c r="B15" s="1">
        <v>41935</v>
      </c>
      <c r="C15">
        <v>6832</v>
      </c>
      <c r="D15">
        <v>6472</v>
      </c>
      <c r="E15">
        <v>127909</v>
      </c>
      <c r="F15">
        <v>57363</v>
      </c>
      <c r="G15">
        <v>127850</v>
      </c>
      <c r="H15">
        <v>59282</v>
      </c>
      <c r="I15">
        <v>147045</v>
      </c>
      <c r="J15">
        <v>146594</v>
      </c>
      <c r="K15">
        <v>4.6461967E-2</v>
      </c>
      <c r="L15">
        <v>4.4149147E-2</v>
      </c>
      <c r="M15">
        <v>0.44846726999999997</v>
      </c>
      <c r="N15">
        <v>0.46368400500000001</v>
      </c>
    </row>
    <row r="16" spans="1:14" x14ac:dyDescent="0.25">
      <c r="A16">
        <v>14</v>
      </c>
      <c r="B16" s="1">
        <v>41936</v>
      </c>
      <c r="C16">
        <v>8153</v>
      </c>
      <c r="D16">
        <v>7959</v>
      </c>
      <c r="E16">
        <v>117368</v>
      </c>
      <c r="F16">
        <v>44032</v>
      </c>
      <c r="G16">
        <v>119576</v>
      </c>
      <c r="H16">
        <v>46144</v>
      </c>
      <c r="I16">
        <v>135991</v>
      </c>
      <c r="J16">
        <v>138448</v>
      </c>
      <c r="K16">
        <v>5.9952497E-2</v>
      </c>
      <c r="L16">
        <v>5.7487287999999998E-2</v>
      </c>
      <c r="M16">
        <v>0.375161884</v>
      </c>
      <c r="N16">
        <v>0.38589683499999999</v>
      </c>
    </row>
    <row r="17" spans="1:14" x14ac:dyDescent="0.25">
      <c r="A17">
        <v>15</v>
      </c>
      <c r="B17" s="1">
        <v>41937</v>
      </c>
      <c r="C17">
        <v>7224</v>
      </c>
      <c r="D17">
        <v>6709</v>
      </c>
      <c r="E17">
        <v>125105</v>
      </c>
      <c r="F17">
        <v>51058</v>
      </c>
      <c r="G17">
        <v>127812</v>
      </c>
      <c r="H17">
        <v>54565</v>
      </c>
      <c r="I17">
        <v>143782</v>
      </c>
      <c r="J17">
        <v>147074</v>
      </c>
      <c r="K17">
        <v>5.0242729E-2</v>
      </c>
      <c r="L17">
        <v>4.5616492000000002E-2</v>
      </c>
      <c r="M17">
        <v>0.40812117799999997</v>
      </c>
      <c r="N17">
        <v>0.42691609600000002</v>
      </c>
    </row>
    <row r="18" spans="1:14" x14ac:dyDescent="0.25">
      <c r="A18">
        <v>16</v>
      </c>
      <c r="B18" s="1">
        <v>41938</v>
      </c>
      <c r="C18">
        <v>8406</v>
      </c>
      <c r="D18">
        <v>8035</v>
      </c>
      <c r="E18">
        <v>117405</v>
      </c>
      <c r="F18">
        <v>43471</v>
      </c>
      <c r="G18">
        <v>117267</v>
      </c>
      <c r="H18">
        <v>45622</v>
      </c>
      <c r="I18">
        <v>135755</v>
      </c>
      <c r="J18">
        <v>136269</v>
      </c>
      <c r="K18">
        <v>6.1920371000000002E-2</v>
      </c>
      <c r="L18">
        <v>5.8964255E-2</v>
      </c>
      <c r="M18">
        <v>0.37026532099999998</v>
      </c>
      <c r="N18">
        <v>0.38904380599999999</v>
      </c>
    </row>
    <row r="19" spans="1:14" x14ac:dyDescent="0.25">
      <c r="A19">
        <v>17</v>
      </c>
      <c r="B19" s="1">
        <v>41939</v>
      </c>
      <c r="C19">
        <v>8221</v>
      </c>
      <c r="D19">
        <v>7959</v>
      </c>
      <c r="E19">
        <v>121214</v>
      </c>
      <c r="F19">
        <v>43849</v>
      </c>
      <c r="G19">
        <v>124713</v>
      </c>
      <c r="H19">
        <v>47811</v>
      </c>
      <c r="I19">
        <v>139592</v>
      </c>
      <c r="J19">
        <v>143391</v>
      </c>
      <c r="K19">
        <v>5.8893059999999997E-2</v>
      </c>
      <c r="L19">
        <v>5.5505576000000001E-2</v>
      </c>
      <c r="M19">
        <v>0.36174864299999998</v>
      </c>
      <c r="N19">
        <v>0.38336821300000001</v>
      </c>
    </row>
    <row r="20" spans="1:14" x14ac:dyDescent="0.25">
      <c r="A20">
        <v>18</v>
      </c>
      <c r="B20" s="1">
        <v>41940</v>
      </c>
      <c r="C20">
        <v>9207</v>
      </c>
      <c r="D20">
        <v>9085</v>
      </c>
      <c r="E20">
        <v>118514</v>
      </c>
      <c r="F20">
        <v>41029</v>
      </c>
      <c r="G20">
        <v>122659</v>
      </c>
      <c r="H20">
        <v>43670</v>
      </c>
      <c r="I20">
        <v>137508</v>
      </c>
      <c r="J20">
        <v>141789</v>
      </c>
      <c r="K20">
        <v>6.6956104000000002E-2</v>
      </c>
      <c r="L20">
        <v>6.4074082000000004E-2</v>
      </c>
      <c r="M20">
        <v>0.34619538599999999</v>
      </c>
      <c r="N20">
        <v>0.35602768699999998</v>
      </c>
    </row>
    <row r="21" spans="1:14" x14ac:dyDescent="0.25">
      <c r="A21">
        <v>19</v>
      </c>
      <c r="B21" s="1">
        <v>41941</v>
      </c>
      <c r="C21">
        <v>7209</v>
      </c>
      <c r="D21">
        <v>7092</v>
      </c>
      <c r="E21">
        <v>123915</v>
      </c>
      <c r="F21">
        <v>48573</v>
      </c>
      <c r="G21">
        <v>126824</v>
      </c>
      <c r="H21">
        <v>52808</v>
      </c>
      <c r="I21">
        <v>142197</v>
      </c>
      <c r="J21">
        <v>145339</v>
      </c>
      <c r="K21">
        <v>5.0697272000000002E-2</v>
      </c>
      <c r="L21">
        <v>4.8796262999999999E-2</v>
      </c>
      <c r="M21">
        <v>0.39198644199999999</v>
      </c>
      <c r="N21">
        <v>0.41638806499999997</v>
      </c>
    </row>
    <row r="22" spans="1:14" x14ac:dyDescent="0.25">
      <c r="A22">
        <v>20</v>
      </c>
      <c r="B22" s="1">
        <v>41942</v>
      </c>
      <c r="C22">
        <v>8013</v>
      </c>
      <c r="D22">
        <v>7724</v>
      </c>
      <c r="E22">
        <v>114907</v>
      </c>
      <c r="F22">
        <v>46073</v>
      </c>
      <c r="G22">
        <v>120266</v>
      </c>
      <c r="H22">
        <v>48908</v>
      </c>
      <c r="I22">
        <v>133267</v>
      </c>
      <c r="J22">
        <v>138524</v>
      </c>
      <c r="K22">
        <v>6.0127412999999998E-2</v>
      </c>
      <c r="L22">
        <v>5.5759291000000002E-2</v>
      </c>
      <c r="M22">
        <v>0.40095903599999999</v>
      </c>
      <c r="N22">
        <v>0.40666522500000002</v>
      </c>
    </row>
    <row r="25" spans="1:14" ht="15.75" thickBot="1" x14ac:dyDescent="0.3">
      <c r="C25" s="2"/>
    </row>
    <row r="26" spans="1:14" ht="60" x14ac:dyDescent="0.25">
      <c r="A26" s="5"/>
      <c r="B26" s="6"/>
      <c r="C26" s="7" t="s">
        <v>14</v>
      </c>
      <c r="D26" s="6"/>
      <c r="E26" s="8"/>
      <c r="G26" s="20"/>
      <c r="H26" s="21"/>
      <c r="I26" s="7" t="s">
        <v>26</v>
      </c>
      <c r="J26" s="21"/>
      <c r="K26" s="22"/>
    </row>
    <row r="27" spans="1:14" ht="30" x14ac:dyDescent="0.25">
      <c r="A27" s="9" t="s">
        <v>13</v>
      </c>
      <c r="B27" s="10" t="s">
        <v>9</v>
      </c>
      <c r="C27" s="10" t="s">
        <v>10</v>
      </c>
      <c r="D27" s="10" t="s">
        <v>19</v>
      </c>
      <c r="E27" s="11" t="s">
        <v>20</v>
      </c>
      <c r="G27" s="15" t="s">
        <v>13</v>
      </c>
      <c r="H27" s="10" t="s">
        <v>11</v>
      </c>
      <c r="I27" s="10" t="s">
        <v>12</v>
      </c>
      <c r="J27" s="10" t="s">
        <v>27</v>
      </c>
      <c r="K27" s="11" t="s">
        <v>28</v>
      </c>
    </row>
    <row r="28" spans="1:14" x14ac:dyDescent="0.25">
      <c r="A28" s="9">
        <v>1</v>
      </c>
      <c r="B28" s="12">
        <v>6.0553466E-2</v>
      </c>
      <c r="C28" s="12">
        <v>5.8728499000000003E-2</v>
      </c>
      <c r="D28" s="12">
        <f>B28^2</f>
        <v>3.666722244613156E-3</v>
      </c>
      <c r="E28" s="13">
        <f>C28^2</f>
        <v>3.4490365947930013E-3</v>
      </c>
      <c r="G28" s="15">
        <v>1</v>
      </c>
      <c r="H28" s="12">
        <v>0.37253457200000001</v>
      </c>
      <c r="I28" s="12">
        <v>0.38607023899999998</v>
      </c>
      <c r="J28" s="10">
        <f>H28^2</f>
        <v>0.1387820073352232</v>
      </c>
      <c r="K28" s="11">
        <f>I28^2</f>
        <v>0.14905022944151711</v>
      </c>
    </row>
    <row r="29" spans="1:14" x14ac:dyDescent="0.25">
      <c r="A29" s="9">
        <v>2</v>
      </c>
      <c r="B29" s="12">
        <v>4.2232266999999997E-2</v>
      </c>
      <c r="C29" s="12">
        <v>3.9580505000000002E-2</v>
      </c>
      <c r="D29" s="12">
        <f t="shared" ref="D29:D48" si="0">B29^2</f>
        <v>1.7835643759592887E-3</v>
      </c>
      <c r="E29" s="13">
        <f t="shared" ref="E29:E48" si="1">C29^2</f>
        <v>1.5666163760550251E-3</v>
      </c>
      <c r="G29" s="15">
        <v>2</v>
      </c>
      <c r="H29" s="12">
        <v>0.461607928</v>
      </c>
      <c r="I29" s="12">
        <v>0.48203753799999999</v>
      </c>
      <c r="J29" s="10">
        <f t="shared" ref="J29:J48" si="2">H29^2</f>
        <v>0.21308187919245319</v>
      </c>
      <c r="K29" s="11">
        <f t="shared" ref="K29:K48" si="3">I29^2</f>
        <v>0.23236018804110142</v>
      </c>
    </row>
    <row r="30" spans="1:14" x14ac:dyDescent="0.25">
      <c r="A30" s="9">
        <v>3</v>
      </c>
      <c r="B30" s="12">
        <v>5.7120998999999999E-2</v>
      </c>
      <c r="C30" s="12">
        <v>5.4445537000000002E-2</v>
      </c>
      <c r="D30" s="12">
        <f t="shared" si="0"/>
        <v>3.2628085267580008E-3</v>
      </c>
      <c r="E30" s="13">
        <f t="shared" si="1"/>
        <v>2.9643164992183692E-3</v>
      </c>
      <c r="G30" s="15">
        <v>3</v>
      </c>
      <c r="H30" s="12">
        <v>0.39298809000000001</v>
      </c>
      <c r="I30" s="12">
        <v>0.41296996400000002</v>
      </c>
      <c r="J30" s="10">
        <f t="shared" si="2"/>
        <v>0.15443963888184811</v>
      </c>
      <c r="K30" s="11">
        <f t="shared" si="3"/>
        <v>0.17054419116616132</v>
      </c>
    </row>
    <row r="31" spans="1:14" x14ac:dyDescent="0.25">
      <c r="A31" s="9">
        <v>4</v>
      </c>
      <c r="B31" s="12">
        <v>5.4468453999999999E-2</v>
      </c>
      <c r="C31" s="12">
        <v>5.1256595000000002E-2</v>
      </c>
      <c r="D31" s="12">
        <f t="shared" si="0"/>
        <v>2.9668124811501159E-3</v>
      </c>
      <c r="E31" s="13">
        <f t="shared" si="1"/>
        <v>2.6272385309940253E-3</v>
      </c>
      <c r="G31" s="15">
        <v>4</v>
      </c>
      <c r="H31" s="12">
        <v>0.39756269900000002</v>
      </c>
      <c r="I31" s="12">
        <v>0.42178095300000001</v>
      </c>
      <c r="J31" s="10">
        <f t="shared" si="2"/>
        <v>0.15805609963616463</v>
      </c>
      <c r="K31" s="11">
        <f t="shared" si="3"/>
        <v>0.17789917231358823</v>
      </c>
    </row>
    <row r="32" spans="1:14" x14ac:dyDescent="0.25">
      <c r="A32" s="9">
        <v>5</v>
      </c>
      <c r="B32" s="12">
        <v>4.5686088999999999E-2</v>
      </c>
      <c r="C32" s="12">
        <v>4.2642463999999998E-2</v>
      </c>
      <c r="D32" s="12">
        <f t="shared" si="0"/>
        <v>2.0872187281159209E-3</v>
      </c>
      <c r="E32" s="13">
        <f t="shared" si="1"/>
        <v>1.8183797359912959E-3</v>
      </c>
      <c r="G32" s="15">
        <v>5</v>
      </c>
      <c r="H32" s="12">
        <v>0.42707900700000001</v>
      </c>
      <c r="I32" s="12">
        <v>0.44053641799999999</v>
      </c>
      <c r="J32" s="10">
        <f t="shared" si="2"/>
        <v>0.18239647822010605</v>
      </c>
      <c r="K32" s="11">
        <f t="shared" si="3"/>
        <v>0.1940723355842707</v>
      </c>
    </row>
    <row r="33" spans="1:11" x14ac:dyDescent="0.25">
      <c r="A33" s="9">
        <v>6</v>
      </c>
      <c r="B33" s="12">
        <v>4.4170110999999998E-2</v>
      </c>
      <c r="C33" s="12">
        <v>4.2040876999999997E-2</v>
      </c>
      <c r="D33" s="12">
        <f t="shared" si="0"/>
        <v>1.9509987057523207E-3</v>
      </c>
      <c r="E33" s="13">
        <f t="shared" si="1"/>
        <v>1.7674353389291288E-3</v>
      </c>
      <c r="G33" s="15">
        <v>6</v>
      </c>
      <c r="H33" s="12">
        <v>0.45623064099999999</v>
      </c>
      <c r="I33" s="12">
        <v>0.46777448300000002</v>
      </c>
      <c r="J33" s="10">
        <f t="shared" si="2"/>
        <v>0.20814639778727087</v>
      </c>
      <c r="K33" s="11">
        <f t="shared" si="3"/>
        <v>0.21881296694591731</v>
      </c>
    </row>
    <row r="34" spans="1:11" x14ac:dyDescent="0.25">
      <c r="A34" s="9">
        <v>7</v>
      </c>
      <c r="B34" s="12">
        <v>3.9738771999999999E-2</v>
      </c>
      <c r="C34" s="12">
        <v>3.8048592999999999E-2</v>
      </c>
      <c r="D34" s="12">
        <f t="shared" si="0"/>
        <v>1.579170000067984E-3</v>
      </c>
      <c r="E34" s="13">
        <f t="shared" si="1"/>
        <v>1.4476954292796489E-3</v>
      </c>
      <c r="G34" s="15">
        <v>7</v>
      </c>
      <c r="H34" s="12">
        <v>0.47031442200000001</v>
      </c>
      <c r="I34" s="12">
        <v>0.48636829399999998</v>
      </c>
      <c r="J34" s="10">
        <f t="shared" si="2"/>
        <v>0.22119565554119408</v>
      </c>
      <c r="K34" s="11">
        <f t="shared" si="3"/>
        <v>0.2365541174084704</v>
      </c>
    </row>
    <row r="35" spans="1:11" x14ac:dyDescent="0.25">
      <c r="A35" s="9">
        <v>8</v>
      </c>
      <c r="B35" s="12">
        <v>5.8537954000000003E-2</v>
      </c>
      <c r="C35" s="12">
        <v>5.6811525000000002E-2</v>
      </c>
      <c r="D35" s="12">
        <f t="shared" si="0"/>
        <v>3.4266920585061165E-3</v>
      </c>
      <c r="E35" s="13">
        <f t="shared" si="1"/>
        <v>3.2275493728256251E-3</v>
      </c>
      <c r="G35" s="15">
        <v>8</v>
      </c>
      <c r="H35" s="12">
        <v>0.37058301700000001</v>
      </c>
      <c r="I35" s="12">
        <v>0.38295248900000001</v>
      </c>
      <c r="J35" s="10">
        <f t="shared" si="2"/>
        <v>0.13733177248882231</v>
      </c>
      <c r="K35" s="11">
        <f t="shared" si="3"/>
        <v>0.14665260883129513</v>
      </c>
    </row>
    <row r="36" spans="1:11" x14ac:dyDescent="0.25">
      <c r="A36" s="9">
        <v>9</v>
      </c>
      <c r="B36" s="12">
        <v>9.7322249E-2</v>
      </c>
      <c r="C36" s="12">
        <v>9.7641482000000002E-2</v>
      </c>
      <c r="D36" s="12">
        <f t="shared" si="0"/>
        <v>9.471620150418001E-3</v>
      </c>
      <c r="E36" s="13">
        <f t="shared" si="1"/>
        <v>9.5338590071563246E-3</v>
      </c>
      <c r="G36" s="15">
        <v>9</v>
      </c>
      <c r="H36" s="12">
        <v>0.28850605600000001</v>
      </c>
      <c r="I36" s="12">
        <v>0.29260081300000002</v>
      </c>
      <c r="J36" s="10">
        <f t="shared" si="2"/>
        <v>8.3235744348675145E-2</v>
      </c>
      <c r="K36" s="11">
        <f t="shared" si="3"/>
        <v>8.561523576826098E-2</v>
      </c>
    </row>
    <row r="37" spans="1:11" x14ac:dyDescent="0.25">
      <c r="A37" s="9">
        <v>10</v>
      </c>
      <c r="B37" s="12">
        <v>6.4581173000000006E-2</v>
      </c>
      <c r="C37" s="12">
        <v>6.2075324000000001E-2</v>
      </c>
      <c r="D37" s="12">
        <f t="shared" si="0"/>
        <v>4.1707279060559299E-3</v>
      </c>
      <c r="E37" s="13">
        <f t="shared" si="1"/>
        <v>3.8533458497049763E-3</v>
      </c>
      <c r="G37" s="15">
        <v>10</v>
      </c>
      <c r="H37" s="12">
        <v>0.36137780899999999</v>
      </c>
      <c r="I37" s="12">
        <v>0.37709051300000002</v>
      </c>
      <c r="J37" s="10">
        <f t="shared" si="2"/>
        <v>0.13059392083764049</v>
      </c>
      <c r="K37" s="11">
        <f t="shared" si="3"/>
        <v>0.14219725499460317</v>
      </c>
    </row>
    <row r="38" spans="1:11" x14ac:dyDescent="0.25">
      <c r="A38" s="9">
        <v>11</v>
      </c>
      <c r="B38" s="12">
        <v>5.4159952999999997E-2</v>
      </c>
      <c r="C38" s="12">
        <v>5.1627223E-2</v>
      </c>
      <c r="D38" s="12">
        <f t="shared" si="0"/>
        <v>2.9333005089622085E-3</v>
      </c>
      <c r="E38" s="13">
        <f t="shared" si="1"/>
        <v>2.6653701546917288E-3</v>
      </c>
      <c r="G38" s="15">
        <v>11</v>
      </c>
      <c r="H38" s="12">
        <v>0.37845617599999998</v>
      </c>
      <c r="I38" s="12">
        <v>0.40522439599999999</v>
      </c>
      <c r="J38" s="10">
        <f t="shared" si="2"/>
        <v>0.14322907715254296</v>
      </c>
      <c r="K38" s="11">
        <f t="shared" si="3"/>
        <v>0.1642068111135648</v>
      </c>
    </row>
    <row r="39" spans="1:11" x14ac:dyDescent="0.25">
      <c r="A39" s="9">
        <v>12</v>
      </c>
      <c r="B39" s="12">
        <v>5.1321282000000003E-2</v>
      </c>
      <c r="C39" s="12">
        <v>4.9511214999999997E-2</v>
      </c>
      <c r="D39" s="12">
        <f t="shared" si="0"/>
        <v>2.6338739861235241E-3</v>
      </c>
      <c r="E39" s="13">
        <f t="shared" si="1"/>
        <v>2.4513604107762248E-3</v>
      </c>
      <c r="G39" s="15">
        <v>12</v>
      </c>
      <c r="H39" s="12">
        <v>0.41475989699999999</v>
      </c>
      <c r="I39" s="12">
        <v>0.43052033899999997</v>
      </c>
      <c r="J39" s="10">
        <f t="shared" si="2"/>
        <v>0.17202577215945061</v>
      </c>
      <c r="K39" s="11">
        <f t="shared" si="3"/>
        <v>0.18534776229267491</v>
      </c>
    </row>
    <row r="40" spans="1:11" x14ac:dyDescent="0.25">
      <c r="A40" s="9">
        <v>13</v>
      </c>
      <c r="B40" s="12">
        <v>4.2735724000000003E-2</v>
      </c>
      <c r="C40" s="12">
        <v>4.0459536999999997E-2</v>
      </c>
      <c r="D40" s="12">
        <f t="shared" si="0"/>
        <v>1.8263421058041763E-3</v>
      </c>
      <c r="E40" s="13">
        <f t="shared" si="1"/>
        <v>1.6369741342543687E-3</v>
      </c>
      <c r="G40" s="15">
        <v>13</v>
      </c>
      <c r="H40" s="12">
        <v>0.42133458800000001</v>
      </c>
      <c r="I40" s="12">
        <v>0.43536187500000001</v>
      </c>
      <c r="J40" s="10">
        <f t="shared" si="2"/>
        <v>0.17752283504512975</v>
      </c>
      <c r="K40" s="11">
        <f t="shared" si="3"/>
        <v>0.18953996220351563</v>
      </c>
    </row>
    <row r="41" spans="1:11" x14ac:dyDescent="0.25">
      <c r="A41" s="9">
        <v>14</v>
      </c>
      <c r="B41" s="12">
        <v>4.6461967E-2</v>
      </c>
      <c r="C41" s="12">
        <v>4.4149147E-2</v>
      </c>
      <c r="D41" s="12">
        <f t="shared" si="0"/>
        <v>2.158714377509089E-3</v>
      </c>
      <c r="E41" s="13">
        <f t="shared" si="1"/>
        <v>1.949147180827609E-3</v>
      </c>
      <c r="G41" s="15">
        <v>14</v>
      </c>
      <c r="H41" s="12">
        <v>0.44846726999999997</v>
      </c>
      <c r="I41" s="12">
        <v>0.46368400500000001</v>
      </c>
      <c r="J41" s="10">
        <f t="shared" si="2"/>
        <v>0.20112289226125288</v>
      </c>
      <c r="K41" s="11">
        <f t="shared" si="3"/>
        <v>0.21500285649284004</v>
      </c>
    </row>
    <row r="42" spans="1:11" x14ac:dyDescent="0.25">
      <c r="A42" s="9">
        <v>15</v>
      </c>
      <c r="B42" s="12">
        <v>5.9952497E-2</v>
      </c>
      <c r="C42" s="12">
        <v>5.7487287999999998E-2</v>
      </c>
      <c r="D42" s="12">
        <f t="shared" si="0"/>
        <v>3.5943018965350093E-3</v>
      </c>
      <c r="E42" s="13">
        <f t="shared" si="1"/>
        <v>3.3047882815949439E-3</v>
      </c>
      <c r="G42" s="15">
        <v>15</v>
      </c>
      <c r="H42" s="12">
        <v>0.375161884</v>
      </c>
      <c r="I42" s="12">
        <v>0.38589683499999999</v>
      </c>
      <c r="J42" s="10">
        <f t="shared" si="2"/>
        <v>0.14074643920642946</v>
      </c>
      <c r="K42" s="11">
        <f t="shared" si="3"/>
        <v>0.14891636726301721</v>
      </c>
    </row>
    <row r="43" spans="1:11" x14ac:dyDescent="0.25">
      <c r="A43" s="9">
        <v>16</v>
      </c>
      <c r="B43" s="12">
        <v>5.0242729E-2</v>
      </c>
      <c r="C43" s="12">
        <v>4.5616492000000002E-2</v>
      </c>
      <c r="D43" s="12">
        <f t="shared" si="0"/>
        <v>2.524331817367441E-3</v>
      </c>
      <c r="E43" s="13">
        <f t="shared" si="1"/>
        <v>2.0808643423860644E-3</v>
      </c>
      <c r="G43" s="15">
        <v>16</v>
      </c>
      <c r="H43" s="12">
        <v>0.40812117799999997</v>
      </c>
      <c r="I43" s="12">
        <v>0.42691609600000002</v>
      </c>
      <c r="J43" s="10">
        <f t="shared" si="2"/>
        <v>0.16656289593210766</v>
      </c>
      <c r="K43" s="11">
        <f t="shared" si="3"/>
        <v>0.18225735302388124</v>
      </c>
    </row>
    <row r="44" spans="1:11" x14ac:dyDescent="0.25">
      <c r="A44" s="9">
        <v>17</v>
      </c>
      <c r="B44" s="12">
        <v>6.1920371000000002E-2</v>
      </c>
      <c r="C44" s="12">
        <v>5.8964255E-2</v>
      </c>
      <c r="D44" s="12">
        <f t="shared" si="0"/>
        <v>3.8341323447776414E-3</v>
      </c>
      <c r="E44" s="13">
        <f t="shared" si="1"/>
        <v>3.4767833677050251E-3</v>
      </c>
      <c r="G44" s="15">
        <v>17</v>
      </c>
      <c r="H44" s="12">
        <v>0.37026532099999998</v>
      </c>
      <c r="I44" s="12">
        <v>0.38904380599999999</v>
      </c>
      <c r="J44" s="10">
        <f t="shared" si="2"/>
        <v>0.13709640793523303</v>
      </c>
      <c r="K44" s="11">
        <f t="shared" si="3"/>
        <v>0.15135508298696562</v>
      </c>
    </row>
    <row r="45" spans="1:11" x14ac:dyDescent="0.25">
      <c r="A45" s="9">
        <v>18</v>
      </c>
      <c r="B45" s="12">
        <v>5.8893059999999997E-2</v>
      </c>
      <c r="C45" s="12">
        <v>5.5505576000000001E-2</v>
      </c>
      <c r="D45" s="12">
        <f t="shared" si="0"/>
        <v>3.4683925161635995E-3</v>
      </c>
      <c r="E45" s="13">
        <f t="shared" si="1"/>
        <v>3.0808689670917761E-3</v>
      </c>
      <c r="G45" s="15">
        <v>18</v>
      </c>
      <c r="H45" s="12">
        <v>0.36174864299999998</v>
      </c>
      <c r="I45" s="12">
        <v>0.38336821300000001</v>
      </c>
      <c r="J45" s="10">
        <f t="shared" si="2"/>
        <v>0.13086208071234143</v>
      </c>
      <c r="K45" s="11">
        <f t="shared" si="3"/>
        <v>0.14697118673881338</v>
      </c>
    </row>
    <row r="46" spans="1:11" x14ac:dyDescent="0.25">
      <c r="A46" s="9">
        <v>19</v>
      </c>
      <c r="B46" s="12">
        <v>6.6956104000000002E-2</v>
      </c>
      <c r="C46" s="12">
        <v>6.4074082000000004E-2</v>
      </c>
      <c r="D46" s="12">
        <f t="shared" si="0"/>
        <v>4.4831198628588163E-3</v>
      </c>
      <c r="E46" s="13">
        <f t="shared" si="1"/>
        <v>4.1054879841427245E-3</v>
      </c>
      <c r="G46" s="15">
        <v>19</v>
      </c>
      <c r="H46" s="12">
        <v>0.34619538599999999</v>
      </c>
      <c r="I46" s="12">
        <v>0.35602768699999998</v>
      </c>
      <c r="J46" s="10">
        <f t="shared" si="2"/>
        <v>0.11985124528768899</v>
      </c>
      <c r="K46" s="11">
        <f t="shared" si="3"/>
        <v>0.12675571391056994</v>
      </c>
    </row>
    <row r="47" spans="1:11" x14ac:dyDescent="0.25">
      <c r="A47" s="9">
        <v>20</v>
      </c>
      <c r="B47" s="12">
        <v>5.0697272000000002E-2</v>
      </c>
      <c r="C47" s="12">
        <v>4.8796262999999999E-2</v>
      </c>
      <c r="D47" s="12">
        <f t="shared" si="0"/>
        <v>2.5702133882419841E-3</v>
      </c>
      <c r="E47" s="13">
        <f t="shared" si="1"/>
        <v>2.3810752827651688E-3</v>
      </c>
      <c r="G47" s="15">
        <v>20</v>
      </c>
      <c r="H47" s="12">
        <v>0.39198644199999999</v>
      </c>
      <c r="I47" s="12">
        <v>0.41638806499999997</v>
      </c>
      <c r="J47" s="10">
        <f t="shared" si="2"/>
        <v>0.15365337071181936</v>
      </c>
      <c r="K47" s="11">
        <f t="shared" si="3"/>
        <v>0.17337902067444419</v>
      </c>
    </row>
    <row r="48" spans="1:11" x14ac:dyDescent="0.25">
      <c r="A48" s="9">
        <v>21</v>
      </c>
      <c r="B48" s="12">
        <v>6.0127412999999998E-2</v>
      </c>
      <c r="C48" s="12">
        <v>5.5759291000000002E-2</v>
      </c>
      <c r="D48" s="12">
        <f t="shared" si="0"/>
        <v>3.6153057940725686E-3</v>
      </c>
      <c r="E48" s="13">
        <f t="shared" si="1"/>
        <v>3.1090985328226812E-3</v>
      </c>
      <c r="G48" s="15">
        <v>21</v>
      </c>
      <c r="H48" s="12">
        <v>0.40095903599999999</v>
      </c>
      <c r="I48" s="12">
        <v>0.40666522500000002</v>
      </c>
      <c r="J48" s="10">
        <f t="shared" si="2"/>
        <v>0.16076814855004928</v>
      </c>
      <c r="K48" s="11">
        <f t="shared" si="3"/>
        <v>0.16537660522430064</v>
      </c>
    </row>
    <row r="49" spans="1:11" x14ac:dyDescent="0.25">
      <c r="A49" s="9" t="s">
        <v>17</v>
      </c>
      <c r="B49" s="12">
        <f>SUM(B28:B48)</f>
        <v>1.1678799060000002</v>
      </c>
      <c r="C49" s="12">
        <f>SUM(C28:C48)</f>
        <v>1.1152217700000002</v>
      </c>
      <c r="D49" s="12">
        <f t="shared" ref="D49:E49" si="4">SUM(D28:D48)</f>
        <v>6.8008363775812888E-2</v>
      </c>
      <c r="E49" s="13">
        <f t="shared" si="4"/>
        <v>6.2497291374005733E-2</v>
      </c>
      <c r="G49" s="15" t="s">
        <v>17</v>
      </c>
      <c r="H49" s="10">
        <f>SUM(H28:H48)</f>
        <v>8.3162400620000003</v>
      </c>
      <c r="I49" s="10">
        <f>SUM(I28:I48)</f>
        <v>8.6492782459999997</v>
      </c>
      <c r="J49" s="10">
        <f t="shared" ref="J49" si="5">SUM(J28:J48)</f>
        <v>3.330700759223443</v>
      </c>
      <c r="K49" s="11">
        <f t="shared" ref="K49" si="6">SUM(K28:K48)</f>
        <v>3.602867022419773</v>
      </c>
    </row>
    <row r="50" spans="1:11" x14ac:dyDescent="0.25">
      <c r="A50" s="9" t="s">
        <v>18</v>
      </c>
      <c r="B50" s="12">
        <f>B49^2</f>
        <v>1.3639434748385695</v>
      </c>
      <c r="C50" s="12">
        <f>C49^2</f>
        <v>1.2437195962819334</v>
      </c>
      <c r="D50" s="12"/>
      <c r="E50" s="13"/>
      <c r="G50" s="15" t="s">
        <v>18</v>
      </c>
      <c r="H50" s="10">
        <f>H49^2</f>
        <v>69.159848768813774</v>
      </c>
      <c r="I50" s="10">
        <f>I49^2</f>
        <v>74.810014176728828</v>
      </c>
      <c r="J50" s="10"/>
      <c r="K50" s="11"/>
    </row>
    <row r="51" spans="1:11" x14ac:dyDescent="0.25">
      <c r="A51" s="14" t="s">
        <v>15</v>
      </c>
      <c r="B51" s="3">
        <f>AVERAGE(B28:B48)</f>
        <v>5.5613328857142867E-2</v>
      </c>
      <c r="C51" s="3">
        <f>AVERAGE(C28:C48)</f>
        <v>5.3105798571428581E-2</v>
      </c>
      <c r="D51" s="12"/>
      <c r="E51" s="13"/>
      <c r="G51" s="23" t="s">
        <v>15</v>
      </c>
      <c r="H51" s="4">
        <f>AVERAGE(H28:H48)</f>
        <v>0.39601143152380952</v>
      </c>
      <c r="I51" s="4">
        <f>AVERAGE(I28:I48)</f>
        <v>0.41187039266666664</v>
      </c>
      <c r="J51" s="10"/>
      <c r="K51" s="11"/>
    </row>
    <row r="52" spans="1:11" x14ac:dyDescent="0.25">
      <c r="A52" s="14" t="s">
        <v>16</v>
      </c>
      <c r="B52" s="3">
        <f>STDEV(B28:B48)</f>
        <v>1.2366637574105922E-2</v>
      </c>
      <c r="C52" s="3">
        <f>STDEV(C28:C48)</f>
        <v>1.2791693972874864E-2</v>
      </c>
      <c r="D52" s="12"/>
      <c r="E52" s="13"/>
      <c r="G52" s="23" t="s">
        <v>16</v>
      </c>
      <c r="H52" s="4">
        <f>STDEV(H28:H48)</f>
        <v>4.3228825669435006E-2</v>
      </c>
      <c r="I52" s="4">
        <f>STDEV(I28:I48)</f>
        <v>4.4991885355303456E-2</v>
      </c>
      <c r="J52" s="10"/>
      <c r="K52" s="11"/>
    </row>
    <row r="53" spans="1:11" x14ac:dyDescent="0.25">
      <c r="A53" s="9"/>
      <c r="B53" s="12"/>
      <c r="C53" s="12"/>
      <c r="D53" s="12"/>
      <c r="E53" s="13"/>
      <c r="G53" s="15"/>
      <c r="H53" s="10"/>
      <c r="I53" s="10"/>
      <c r="J53" s="10"/>
      <c r="K53" s="11"/>
    </row>
    <row r="54" spans="1:11" ht="30" x14ac:dyDescent="0.25">
      <c r="A54" s="15"/>
      <c r="B54" s="10" t="s">
        <v>22</v>
      </c>
      <c r="C54" s="10" t="s">
        <v>23</v>
      </c>
      <c r="D54" s="10" t="s">
        <v>24</v>
      </c>
      <c r="E54" s="11" t="s">
        <v>25</v>
      </c>
      <c r="G54" s="15"/>
      <c r="H54" s="10" t="s">
        <v>22</v>
      </c>
      <c r="I54" s="10" t="s">
        <v>23</v>
      </c>
      <c r="J54" s="10" t="s">
        <v>24</v>
      </c>
      <c r="K54" s="11" t="s">
        <v>25</v>
      </c>
    </row>
    <row r="55" spans="1:11" ht="30.75" thickBot="1" x14ac:dyDescent="0.3">
      <c r="A55" s="16" t="s">
        <v>21</v>
      </c>
      <c r="B55" s="17">
        <f>(B51-C51)/SQRT((((B50-(D49/A48))+(C50-(E49/A48)))/(A48+A48-2))*((1/A48)+(1/A48)))</f>
        <v>3.186127965876473E-2</v>
      </c>
      <c r="C55" s="18">
        <f>A48+A48-2</f>
        <v>40</v>
      </c>
      <c r="D55" s="18">
        <v>0.05</v>
      </c>
      <c r="E55" s="19">
        <v>1.6839</v>
      </c>
      <c r="G55" s="16" t="s">
        <v>21</v>
      </c>
      <c r="H55" s="17">
        <f>(H51-I51)/SQRT((((H50-(J49/G48))+(I50-(K49/G48)))/(G48+G48-2))*((1/G48)+(1/G48)))</f>
        <v>-2.7118280340185798E-2</v>
      </c>
      <c r="I55" s="18">
        <f>G48+G48-2</f>
        <v>40</v>
      </c>
      <c r="J55" s="18">
        <v>0.05</v>
      </c>
      <c r="K55" s="19">
        <v>1.6839</v>
      </c>
    </row>
    <row r="58" spans="1:11" ht="45" x14ac:dyDescent="0.25">
      <c r="A58" s="26"/>
      <c r="B58" s="34"/>
      <c r="C58" s="35" t="s">
        <v>29</v>
      </c>
      <c r="D58" s="34"/>
      <c r="E58" s="34"/>
      <c r="F58" s="34"/>
      <c r="G58" s="34"/>
      <c r="H58" s="27"/>
    </row>
    <row r="59" spans="1:11" x14ac:dyDescent="0.25">
      <c r="A59" s="28"/>
      <c r="B59" s="12"/>
      <c r="C59" s="12"/>
      <c r="D59" s="12"/>
      <c r="E59" s="12"/>
      <c r="F59" s="12"/>
      <c r="G59" s="25"/>
      <c r="H59" s="29"/>
    </row>
    <row r="60" spans="1:11" ht="75" x14ac:dyDescent="0.25">
      <c r="A60" s="28" t="s">
        <v>13</v>
      </c>
      <c r="B60" s="10" t="s">
        <v>38</v>
      </c>
      <c r="C60" s="10" t="s">
        <v>30</v>
      </c>
      <c r="D60" s="10" t="s">
        <v>31</v>
      </c>
      <c r="E60" s="10" t="s">
        <v>34</v>
      </c>
      <c r="F60" s="10" t="s">
        <v>35</v>
      </c>
      <c r="G60" s="10" t="s">
        <v>37</v>
      </c>
      <c r="H60" s="36" t="s">
        <v>36</v>
      </c>
    </row>
    <row r="61" spans="1:11" x14ac:dyDescent="0.25">
      <c r="A61" s="28">
        <v>1</v>
      </c>
      <c r="B61" s="12">
        <v>3.9738771999999999E-2</v>
      </c>
      <c r="C61" s="12">
        <v>1</v>
      </c>
      <c r="D61" s="25">
        <f>SUM(C61:C$61)</f>
        <v>1</v>
      </c>
      <c r="E61" s="25">
        <f>D61/B$85</f>
        <v>4.7619047619047616E-2</v>
      </c>
      <c r="F61" s="12">
        <f>(B61-B$83)/B$84</f>
        <v>-1.2836599085253422</v>
      </c>
      <c r="G61" s="12">
        <f>NORMSDIST(F61)</f>
        <v>9.9630489022616689E-2</v>
      </c>
      <c r="H61" s="29">
        <f>ABS(E61-G61)</f>
        <v>5.2011441403569073E-2</v>
      </c>
    </row>
    <row r="62" spans="1:11" x14ac:dyDescent="0.25">
      <c r="A62" s="28">
        <v>2</v>
      </c>
      <c r="B62" s="12">
        <v>4.2232266999999997E-2</v>
      </c>
      <c r="C62" s="12">
        <v>1</v>
      </c>
      <c r="D62" s="25">
        <f>SUM(C$61:C62)</f>
        <v>2</v>
      </c>
      <c r="E62" s="25">
        <f t="shared" ref="E62:E81" si="7">D62/B$85</f>
        <v>9.5238095238095233E-2</v>
      </c>
      <c r="F62" s="12">
        <f t="shared" ref="F62:F81" si="8">(B62-B$83)/B$84</f>
        <v>-1.0820291107391242</v>
      </c>
      <c r="G62" s="12">
        <f t="shared" ref="G62:G81" si="9">NORMSDIST(F62)</f>
        <v>0.13961979646516892</v>
      </c>
      <c r="H62" s="29">
        <f t="shared" ref="H62:H81" si="10">ABS(E62-G62)</f>
        <v>4.4381701227073689E-2</v>
      </c>
    </row>
    <row r="63" spans="1:11" x14ac:dyDescent="0.25">
      <c r="A63" s="28">
        <v>3</v>
      </c>
      <c r="B63" s="12">
        <v>4.2735724000000003E-2</v>
      </c>
      <c r="C63" s="12">
        <v>1</v>
      </c>
      <c r="D63" s="25">
        <f>SUM(C$61:C63)</f>
        <v>3</v>
      </c>
      <c r="E63" s="25">
        <f t="shared" si="7"/>
        <v>0.14285714285714285</v>
      </c>
      <c r="F63" s="12">
        <f t="shared" si="8"/>
        <v>-1.0413182063414586</v>
      </c>
      <c r="G63" s="12">
        <f t="shared" si="9"/>
        <v>0.14886394483956425</v>
      </c>
      <c r="H63" s="29">
        <f t="shared" si="10"/>
        <v>6.0068019824214003E-3</v>
      </c>
    </row>
    <row r="64" spans="1:11" x14ac:dyDescent="0.25">
      <c r="A64" s="28">
        <v>4</v>
      </c>
      <c r="B64" s="12">
        <v>4.4170110999999998E-2</v>
      </c>
      <c r="C64" s="12">
        <v>1</v>
      </c>
      <c r="D64" s="25">
        <f>SUM(C$61:C64)</f>
        <v>4</v>
      </c>
      <c r="E64" s="25">
        <f t="shared" si="7"/>
        <v>0.19047619047619047</v>
      </c>
      <c r="F64" s="12">
        <f t="shared" si="8"/>
        <v>-0.92532976636296271</v>
      </c>
      <c r="G64" s="12">
        <f t="shared" si="9"/>
        <v>0.177397199884783</v>
      </c>
      <c r="H64" s="29">
        <f t="shared" si="10"/>
        <v>1.3078990591407463E-2</v>
      </c>
    </row>
    <row r="65" spans="1:8" x14ac:dyDescent="0.25">
      <c r="A65" s="28">
        <v>5</v>
      </c>
      <c r="B65" s="12">
        <v>4.5686088999999999E-2</v>
      </c>
      <c r="C65" s="12">
        <v>1</v>
      </c>
      <c r="D65" s="25">
        <f>SUM(C$61:C65)</f>
        <v>5</v>
      </c>
      <c r="E65" s="25">
        <f t="shared" si="7"/>
        <v>0.23809523809523808</v>
      </c>
      <c r="F65" s="12">
        <f t="shared" si="8"/>
        <v>-0.80274365587693575</v>
      </c>
      <c r="G65" s="12">
        <f t="shared" si="9"/>
        <v>0.21106145728822301</v>
      </c>
      <c r="H65" s="29">
        <f t="shared" si="10"/>
        <v>2.7033780807015073E-2</v>
      </c>
    </row>
    <row r="66" spans="1:8" x14ac:dyDescent="0.25">
      <c r="A66" s="28">
        <v>6</v>
      </c>
      <c r="B66" s="12">
        <v>4.6461967E-2</v>
      </c>
      <c r="C66" s="12">
        <v>1</v>
      </c>
      <c r="D66" s="25">
        <f>SUM(C$61:C66)</f>
        <v>6</v>
      </c>
      <c r="E66" s="25">
        <f t="shared" si="7"/>
        <v>0.2857142857142857</v>
      </c>
      <c r="F66" s="12">
        <f t="shared" si="8"/>
        <v>-0.74000404736567926</v>
      </c>
      <c r="G66" s="12">
        <f t="shared" si="9"/>
        <v>0.2296487692392549</v>
      </c>
      <c r="H66" s="29">
        <f t="shared" si="10"/>
        <v>5.6065516475030802E-2</v>
      </c>
    </row>
    <row r="67" spans="1:8" x14ac:dyDescent="0.25">
      <c r="A67" s="28">
        <v>7</v>
      </c>
      <c r="B67" s="12">
        <v>5.0242729E-2</v>
      </c>
      <c r="C67" s="12">
        <v>1</v>
      </c>
      <c r="D67" s="25">
        <f>SUM(C$61:C67)</f>
        <v>7</v>
      </c>
      <c r="E67" s="25">
        <f t="shared" si="7"/>
        <v>0.33333333333333331</v>
      </c>
      <c r="F67" s="12">
        <f t="shared" si="8"/>
        <v>-0.43428133354438897</v>
      </c>
      <c r="G67" s="12">
        <f t="shared" si="9"/>
        <v>0.3320420785917928</v>
      </c>
      <c r="H67" s="29">
        <f t="shared" si="10"/>
        <v>1.2912547415405151E-3</v>
      </c>
    </row>
    <row r="68" spans="1:8" x14ac:dyDescent="0.25">
      <c r="A68" s="28">
        <v>8</v>
      </c>
      <c r="B68" s="12">
        <v>5.0697272000000002E-2</v>
      </c>
      <c r="C68" s="12">
        <v>1</v>
      </c>
      <c r="D68" s="25">
        <f>SUM(C$61:C68)</f>
        <v>8</v>
      </c>
      <c r="E68" s="25">
        <f t="shared" si="7"/>
        <v>0.38095238095238093</v>
      </c>
      <c r="F68" s="12">
        <f t="shared" si="8"/>
        <v>-0.39752574842465088</v>
      </c>
      <c r="G68" s="12">
        <f t="shared" si="9"/>
        <v>0.34548990148699815</v>
      </c>
      <c r="H68" s="29">
        <f t="shared" si="10"/>
        <v>3.5462479465382779E-2</v>
      </c>
    </row>
    <row r="69" spans="1:8" x14ac:dyDescent="0.25">
      <c r="A69" s="28">
        <v>9</v>
      </c>
      <c r="B69" s="12">
        <v>5.1321282000000003E-2</v>
      </c>
      <c r="C69" s="12">
        <v>1</v>
      </c>
      <c r="D69" s="25">
        <f>SUM(C$61:C69)</f>
        <v>9</v>
      </c>
      <c r="E69" s="25">
        <f t="shared" si="7"/>
        <v>0.42857142857142855</v>
      </c>
      <c r="F69" s="12">
        <f t="shared" si="8"/>
        <v>-0.34706660007000073</v>
      </c>
      <c r="G69" s="12">
        <f t="shared" si="9"/>
        <v>0.36427064249960617</v>
      </c>
      <c r="H69" s="29">
        <f t="shared" si="10"/>
        <v>6.430078607182238E-2</v>
      </c>
    </row>
    <row r="70" spans="1:8" x14ac:dyDescent="0.25">
      <c r="A70" s="28">
        <v>10</v>
      </c>
      <c r="B70" s="12">
        <v>5.4159952999999997E-2</v>
      </c>
      <c r="C70" s="12">
        <v>1</v>
      </c>
      <c r="D70" s="25">
        <f>SUM(C$61:C70)</f>
        <v>10</v>
      </c>
      <c r="E70" s="25">
        <f t="shared" si="7"/>
        <v>0.47619047619047616</v>
      </c>
      <c r="F70" s="12">
        <f t="shared" si="8"/>
        <v>-0.1175239306912369</v>
      </c>
      <c r="G70" s="12">
        <f t="shared" si="9"/>
        <v>0.45322244074788176</v>
      </c>
      <c r="H70" s="29">
        <f t="shared" si="10"/>
        <v>2.2968035442594403E-2</v>
      </c>
    </row>
    <row r="71" spans="1:8" x14ac:dyDescent="0.25">
      <c r="A71" s="28">
        <v>11</v>
      </c>
      <c r="B71" s="12">
        <v>5.4468453999999999E-2</v>
      </c>
      <c r="C71" s="12">
        <v>1</v>
      </c>
      <c r="D71" s="25">
        <f>SUM(C$61:C71)</f>
        <v>11</v>
      </c>
      <c r="E71" s="25">
        <f t="shared" si="7"/>
        <v>0.52380952380952384</v>
      </c>
      <c r="F71" s="12">
        <f t="shared" si="8"/>
        <v>-9.2577699498534824E-2</v>
      </c>
      <c r="G71" s="12">
        <f t="shared" si="9"/>
        <v>0.46311953043528159</v>
      </c>
      <c r="H71" s="29">
        <f t="shared" si="10"/>
        <v>6.0689993374242246E-2</v>
      </c>
    </row>
    <row r="72" spans="1:8" x14ac:dyDescent="0.25">
      <c r="A72" s="28">
        <v>12</v>
      </c>
      <c r="B72" s="12">
        <v>5.7120998999999999E-2</v>
      </c>
      <c r="C72" s="12">
        <v>1</v>
      </c>
      <c r="D72" s="25">
        <f>SUM(C$61:C72)</f>
        <v>12</v>
      </c>
      <c r="E72" s="25">
        <f t="shared" si="7"/>
        <v>0.5714285714285714</v>
      </c>
      <c r="F72" s="12">
        <f t="shared" si="8"/>
        <v>0.12191431452749858</v>
      </c>
      <c r="G72" s="12">
        <f t="shared" si="9"/>
        <v>0.54851656057919129</v>
      </c>
      <c r="H72" s="29">
        <f t="shared" si="10"/>
        <v>2.2912010849380104E-2</v>
      </c>
    </row>
    <row r="73" spans="1:8" x14ac:dyDescent="0.25">
      <c r="A73" s="28">
        <v>13</v>
      </c>
      <c r="B73" s="12">
        <v>5.8537954000000003E-2</v>
      </c>
      <c r="C73" s="12">
        <v>1</v>
      </c>
      <c r="D73" s="25">
        <f>SUM(C$61:C73)</f>
        <v>13</v>
      </c>
      <c r="E73" s="25">
        <f t="shared" si="7"/>
        <v>0.61904761904761907</v>
      </c>
      <c r="F73" s="12">
        <f t="shared" si="8"/>
        <v>0.23649315550258448</v>
      </c>
      <c r="G73" s="12">
        <f t="shared" si="9"/>
        <v>0.59347499110414514</v>
      </c>
      <c r="H73" s="29">
        <f t="shared" si="10"/>
        <v>2.5572627943473925E-2</v>
      </c>
    </row>
    <row r="74" spans="1:8" x14ac:dyDescent="0.25">
      <c r="A74" s="28">
        <v>14</v>
      </c>
      <c r="B74" s="12">
        <v>5.8893059999999997E-2</v>
      </c>
      <c r="C74" s="12">
        <v>1</v>
      </c>
      <c r="D74" s="25">
        <f>SUM(C$61:C74)</f>
        <v>14</v>
      </c>
      <c r="E74" s="25">
        <f t="shared" si="7"/>
        <v>0.66666666666666663</v>
      </c>
      <c r="F74" s="12">
        <f t="shared" si="8"/>
        <v>0.26520799394367683</v>
      </c>
      <c r="G74" s="12">
        <f t="shared" si="9"/>
        <v>0.60457538146966339</v>
      </c>
      <c r="H74" s="29">
        <f t="shared" si="10"/>
        <v>6.2091285197003243E-2</v>
      </c>
    </row>
    <row r="75" spans="1:8" x14ac:dyDescent="0.25">
      <c r="A75" s="28">
        <v>15</v>
      </c>
      <c r="B75" s="12">
        <v>5.9952497E-2</v>
      </c>
      <c r="C75" s="12">
        <v>1</v>
      </c>
      <c r="D75" s="25">
        <f>SUM(C$61:C75)</f>
        <v>15</v>
      </c>
      <c r="E75" s="25">
        <f t="shared" si="7"/>
        <v>0.7142857142857143</v>
      </c>
      <c r="F75" s="12">
        <f t="shared" si="8"/>
        <v>0.35087695558756959</v>
      </c>
      <c r="G75" s="12">
        <f t="shared" si="9"/>
        <v>0.63715966975620164</v>
      </c>
      <c r="H75" s="29">
        <f t="shared" si="10"/>
        <v>7.7126044529512661E-2</v>
      </c>
    </row>
    <row r="76" spans="1:8" x14ac:dyDescent="0.25">
      <c r="A76" s="28">
        <v>16</v>
      </c>
      <c r="B76" s="12">
        <v>6.0127412999999998E-2</v>
      </c>
      <c r="C76" s="12">
        <v>1</v>
      </c>
      <c r="D76" s="25">
        <f>SUM(C$61:C76)</f>
        <v>16</v>
      </c>
      <c r="E76" s="25">
        <f t="shared" si="7"/>
        <v>0.76190476190476186</v>
      </c>
      <c r="F76" s="12">
        <f t="shared" si="8"/>
        <v>0.36502113980513312</v>
      </c>
      <c r="G76" s="12">
        <f t="shared" si="9"/>
        <v>0.64245218693012052</v>
      </c>
      <c r="H76" s="29">
        <f t="shared" si="10"/>
        <v>0.11945257497464135</v>
      </c>
    </row>
    <row r="77" spans="1:8" x14ac:dyDescent="0.25">
      <c r="A77" s="28">
        <v>17</v>
      </c>
      <c r="B77" s="12">
        <v>6.0553466E-2</v>
      </c>
      <c r="C77" s="12">
        <v>1</v>
      </c>
      <c r="D77" s="25">
        <f>SUM(C$61:C77)</f>
        <v>17</v>
      </c>
      <c r="E77" s="25">
        <f t="shared" si="7"/>
        <v>0.80952380952380953</v>
      </c>
      <c r="F77" s="12">
        <f t="shared" si="8"/>
        <v>0.39947294592032978</v>
      </c>
      <c r="G77" s="12">
        <f t="shared" si="9"/>
        <v>0.65522762287794833</v>
      </c>
      <c r="H77" s="29">
        <f t="shared" si="10"/>
        <v>0.1542961866458612</v>
      </c>
    </row>
    <row r="78" spans="1:8" x14ac:dyDescent="0.25">
      <c r="A78" s="28">
        <v>18</v>
      </c>
      <c r="B78" s="12">
        <v>6.1920371000000002E-2</v>
      </c>
      <c r="C78" s="12">
        <v>1</v>
      </c>
      <c r="D78" s="25">
        <f>SUM(C$61:C78)</f>
        <v>18</v>
      </c>
      <c r="E78" s="25">
        <f t="shared" si="7"/>
        <v>0.8571428571428571</v>
      </c>
      <c r="F78" s="12">
        <f t="shared" si="8"/>
        <v>0.51000460756311272</v>
      </c>
      <c r="G78" s="12">
        <f t="shared" si="9"/>
        <v>0.69497588309252278</v>
      </c>
      <c r="H78" s="29">
        <f t="shared" si="10"/>
        <v>0.16216697405033431</v>
      </c>
    </row>
    <row r="79" spans="1:8" x14ac:dyDescent="0.25">
      <c r="A79" s="28">
        <v>19</v>
      </c>
      <c r="B79" s="12">
        <v>6.4581173000000006E-2</v>
      </c>
      <c r="C79" s="12">
        <v>1</v>
      </c>
      <c r="D79" s="25">
        <f>SUM(C$61:C79)</f>
        <v>19</v>
      </c>
      <c r="E79" s="25">
        <f t="shared" si="7"/>
        <v>0.90476190476190477</v>
      </c>
      <c r="F79" s="12">
        <f t="shared" si="8"/>
        <v>0.7251643051005715</v>
      </c>
      <c r="G79" s="12">
        <f t="shared" si="9"/>
        <v>0.76582438092157323</v>
      </c>
      <c r="H79" s="29">
        <f t="shared" si="10"/>
        <v>0.13893752384033153</v>
      </c>
    </row>
    <row r="80" spans="1:8" x14ac:dyDescent="0.25">
      <c r="A80" s="28">
        <v>20</v>
      </c>
      <c r="B80" s="12">
        <v>6.6956104000000002E-2</v>
      </c>
      <c r="C80" s="12">
        <v>1</v>
      </c>
      <c r="D80" s="25">
        <f>SUM(C$61:C80)</f>
        <v>20</v>
      </c>
      <c r="E80" s="25">
        <f t="shared" si="7"/>
        <v>0.95238095238095233</v>
      </c>
      <c r="F80" s="12">
        <f t="shared" si="8"/>
        <v>0.91720769488768572</v>
      </c>
      <c r="G80" s="12">
        <f t="shared" si="9"/>
        <v>0.82048309232700301</v>
      </c>
      <c r="H80" s="29">
        <f t="shared" si="10"/>
        <v>0.13189786005394932</v>
      </c>
    </row>
    <row r="81" spans="1:8" x14ac:dyDescent="0.25">
      <c r="A81" s="28">
        <v>21</v>
      </c>
      <c r="B81" s="12">
        <v>9.7322249E-2</v>
      </c>
      <c r="C81" s="12">
        <v>1</v>
      </c>
      <c r="D81" s="25">
        <f>SUM(C$61:C81)</f>
        <v>21</v>
      </c>
      <c r="E81" s="25">
        <f t="shared" si="7"/>
        <v>1</v>
      </c>
      <c r="F81" s="12">
        <f t="shared" si="8"/>
        <v>3.3726968946021358</v>
      </c>
      <c r="G81" s="12">
        <f t="shared" si="9"/>
        <v>0.99962782077484014</v>
      </c>
      <c r="H81" s="29">
        <f t="shared" si="10"/>
        <v>3.7217922515986324E-4</v>
      </c>
    </row>
    <row r="82" spans="1:8" x14ac:dyDescent="0.25">
      <c r="A82" s="28"/>
      <c r="B82" s="12"/>
      <c r="C82" s="25"/>
      <c r="D82" s="25"/>
      <c r="E82" s="25"/>
      <c r="F82" s="12"/>
      <c r="G82" s="12"/>
      <c r="H82" s="29"/>
    </row>
    <row r="83" spans="1:8" x14ac:dyDescent="0.25">
      <c r="A83" s="28" t="s">
        <v>15</v>
      </c>
      <c r="B83" s="12">
        <f>AVERAGE(B61:B81)</f>
        <v>5.5613328857142867E-2</v>
      </c>
      <c r="C83" s="25"/>
      <c r="D83" s="25"/>
      <c r="E83" s="25"/>
      <c r="F83" s="12"/>
      <c r="G83" s="32" t="s">
        <v>39</v>
      </c>
      <c r="H83" s="33">
        <f>MAX(H61:H81)</f>
        <v>0.16216697405033431</v>
      </c>
    </row>
    <row r="84" spans="1:8" x14ac:dyDescent="0.25">
      <c r="A84" s="28" t="s">
        <v>32</v>
      </c>
      <c r="B84" s="12">
        <f>STDEV(B61:B81)</f>
        <v>1.2366637574105922E-2</v>
      </c>
      <c r="C84" s="12"/>
      <c r="D84" s="25"/>
      <c r="E84" s="25"/>
      <c r="F84" s="12"/>
      <c r="G84" s="12"/>
      <c r="H84" s="29"/>
    </row>
    <row r="85" spans="1:8" x14ac:dyDescent="0.25">
      <c r="A85" s="28" t="s">
        <v>33</v>
      </c>
      <c r="B85" s="12">
        <f>COUNT(B61:B81)</f>
        <v>21</v>
      </c>
      <c r="C85" s="12"/>
      <c r="D85" s="25"/>
      <c r="E85" s="25"/>
      <c r="F85" s="12"/>
      <c r="G85" s="12"/>
      <c r="H85" s="29"/>
    </row>
    <row r="86" spans="1:8" x14ac:dyDescent="0.25">
      <c r="A86" s="28"/>
      <c r="B86" s="12"/>
      <c r="C86" s="12"/>
      <c r="D86" s="25"/>
      <c r="E86" s="25"/>
      <c r="F86" s="12"/>
      <c r="G86" s="12"/>
      <c r="H86" s="29"/>
    </row>
    <row r="87" spans="1:8" x14ac:dyDescent="0.25">
      <c r="A87" s="37"/>
      <c r="B87" s="12"/>
      <c r="C87" s="12"/>
      <c r="D87" s="25"/>
      <c r="E87" s="25"/>
      <c r="F87" s="12"/>
      <c r="G87" s="12"/>
      <c r="H87" s="29"/>
    </row>
    <row r="88" spans="1:8" x14ac:dyDescent="0.25">
      <c r="A88" s="26" t="s">
        <v>40</v>
      </c>
      <c r="B88" s="27">
        <f>H83</f>
        <v>0.16216697405033431</v>
      </c>
      <c r="C88" s="12"/>
      <c r="D88" s="12"/>
      <c r="E88" s="12"/>
      <c r="F88" s="12"/>
      <c r="G88" s="12"/>
      <c r="H88" s="29"/>
    </row>
    <row r="89" spans="1:8" x14ac:dyDescent="0.25">
      <c r="A89" s="28" t="s">
        <v>41</v>
      </c>
      <c r="B89" s="29">
        <f>1.36/SQRT(A81)</f>
        <v>0.29677633072094967</v>
      </c>
      <c r="C89" s="12"/>
      <c r="D89" s="25"/>
      <c r="E89" s="25"/>
      <c r="F89" s="12"/>
      <c r="G89" s="12"/>
      <c r="H89" s="29"/>
    </row>
    <row r="90" spans="1:8" x14ac:dyDescent="0.25">
      <c r="A90" s="28"/>
      <c r="B90" s="29"/>
      <c r="C90" s="12"/>
      <c r="D90" s="25"/>
      <c r="E90" s="25"/>
      <c r="F90" s="12"/>
      <c r="G90" s="12"/>
      <c r="H90" s="29"/>
    </row>
    <row r="91" spans="1:8" ht="30" x14ac:dyDescent="0.25">
      <c r="A91" s="30" t="s">
        <v>42</v>
      </c>
      <c r="B91" s="31" t="s">
        <v>45</v>
      </c>
      <c r="C91" s="38"/>
      <c r="D91" s="39"/>
      <c r="E91" s="39"/>
      <c r="F91" s="38"/>
      <c r="G91" s="38"/>
      <c r="H91" s="40"/>
    </row>
    <row r="92" spans="1:8" x14ac:dyDescent="0.25">
      <c r="D92" s="24"/>
      <c r="E92" s="24"/>
    </row>
    <row r="93" spans="1:8" x14ac:dyDescent="0.25">
      <c r="D93" s="24"/>
      <c r="E93" s="24"/>
    </row>
    <row r="94" spans="1:8" ht="45" x14ac:dyDescent="0.25">
      <c r="A94" s="26"/>
      <c r="B94" s="34"/>
      <c r="C94" s="35" t="s">
        <v>43</v>
      </c>
      <c r="D94" s="34"/>
      <c r="E94" s="34"/>
      <c r="F94" s="34"/>
      <c r="G94" s="34"/>
      <c r="H94" s="27"/>
    </row>
    <row r="95" spans="1:8" x14ac:dyDescent="0.25">
      <c r="A95" s="28"/>
      <c r="B95" s="12"/>
      <c r="C95" s="12"/>
      <c r="D95" s="12"/>
      <c r="E95" s="12"/>
      <c r="F95" s="12"/>
      <c r="G95" s="25"/>
      <c r="H95" s="29"/>
    </row>
    <row r="96" spans="1:8" ht="45" x14ac:dyDescent="0.25">
      <c r="A96" s="28" t="s">
        <v>13</v>
      </c>
      <c r="B96" s="10" t="s">
        <v>44</v>
      </c>
      <c r="C96" s="10" t="s">
        <v>30</v>
      </c>
      <c r="D96" s="10" t="s">
        <v>31</v>
      </c>
      <c r="E96" s="10" t="s">
        <v>34</v>
      </c>
      <c r="F96" s="10" t="s">
        <v>35</v>
      </c>
      <c r="G96" s="10" t="s">
        <v>37</v>
      </c>
      <c r="H96" s="36" t="s">
        <v>36</v>
      </c>
    </row>
    <row r="97" spans="1:8" x14ac:dyDescent="0.25">
      <c r="A97" s="28">
        <v>1</v>
      </c>
      <c r="B97" s="12">
        <v>0.28850605600000001</v>
      </c>
      <c r="C97" s="12">
        <v>1</v>
      </c>
      <c r="D97" s="25">
        <f>SUM(C97:C$97)</f>
        <v>1</v>
      </c>
      <c r="E97" s="25">
        <f>D97/B$121</f>
        <v>4.7619047619047616E-2</v>
      </c>
      <c r="F97" s="12">
        <f>(B97-B$119)/B$120</f>
        <v>-2.4868909543342355</v>
      </c>
      <c r="G97" s="12">
        <f>NORMSDIST(F97)</f>
        <v>6.4432445779570805E-3</v>
      </c>
      <c r="H97" s="29">
        <f>ABS(E97-G97)</f>
        <v>4.1175803041090538E-2</v>
      </c>
    </row>
    <row r="98" spans="1:8" x14ac:dyDescent="0.25">
      <c r="A98" s="28">
        <v>2</v>
      </c>
      <c r="B98" s="12">
        <v>0.34619538599999999</v>
      </c>
      <c r="C98" s="12">
        <v>1</v>
      </c>
      <c r="D98" s="25">
        <f>SUM(C$97:C98)</f>
        <v>2</v>
      </c>
      <c r="E98" s="25">
        <f>D98/B$121</f>
        <v>9.5238095238095233E-2</v>
      </c>
      <c r="F98" s="12">
        <f t="shared" ref="F98:F117" si="11">(B98-B$119)/B$120</f>
        <v>-1.1523802636866913</v>
      </c>
      <c r="G98" s="12">
        <f t="shared" ref="G98:G117" si="12">NORMSDIST(F98)</f>
        <v>0.12458242375437752</v>
      </c>
      <c r="H98" s="29">
        <f t="shared" ref="H98:H117" si="13">ABS(E98-G98)</f>
        <v>2.9344328516282284E-2</v>
      </c>
    </row>
    <row r="99" spans="1:8" x14ac:dyDescent="0.25">
      <c r="A99" s="28">
        <v>3</v>
      </c>
      <c r="B99" s="12">
        <v>0.36137780899999999</v>
      </c>
      <c r="C99" s="12">
        <v>1</v>
      </c>
      <c r="D99" s="25">
        <f>SUM(C$97:C99)</f>
        <v>3</v>
      </c>
      <c r="E99" s="25">
        <f t="shared" ref="E99:E117" si="14">D99/B$121</f>
        <v>0.14285714285714285</v>
      </c>
      <c r="F99" s="12">
        <f t="shared" si="11"/>
        <v>-0.80116963594265</v>
      </c>
      <c r="G99" s="12">
        <f t="shared" si="12"/>
        <v>0.21151672348358186</v>
      </c>
      <c r="H99" s="29">
        <f t="shared" si="13"/>
        <v>6.865958062643901E-2</v>
      </c>
    </row>
    <row r="100" spans="1:8" x14ac:dyDescent="0.25">
      <c r="A100" s="28">
        <v>4</v>
      </c>
      <c r="B100" s="12">
        <v>0.36174864299999998</v>
      </c>
      <c r="C100" s="12">
        <v>1</v>
      </c>
      <c r="D100" s="25">
        <f>SUM(C$97:C100)</f>
        <v>4</v>
      </c>
      <c r="E100" s="25">
        <f t="shared" si="14"/>
        <v>0.19047619047619047</v>
      </c>
      <c r="F100" s="12">
        <f t="shared" si="11"/>
        <v>-0.79259123960045685</v>
      </c>
      <c r="G100" s="12">
        <f t="shared" si="12"/>
        <v>0.2140080071869741</v>
      </c>
      <c r="H100" s="29">
        <f t="shared" si="13"/>
        <v>2.3531816710783637E-2</v>
      </c>
    </row>
    <row r="101" spans="1:8" x14ac:dyDescent="0.25">
      <c r="A101" s="28">
        <v>5</v>
      </c>
      <c r="B101" s="12">
        <v>0.37026532099999998</v>
      </c>
      <c r="C101" s="12">
        <v>1</v>
      </c>
      <c r="D101" s="25">
        <f>SUM(C$97:C101)</f>
        <v>5</v>
      </c>
      <c r="E101" s="25">
        <f t="shared" si="14"/>
        <v>0.23809523809523808</v>
      </c>
      <c r="F101" s="12">
        <f t="shared" si="11"/>
        <v>-0.59557737516828635</v>
      </c>
      <c r="G101" s="12">
        <f t="shared" si="12"/>
        <v>0.2757287973932504</v>
      </c>
      <c r="H101" s="29">
        <f t="shared" si="13"/>
        <v>3.763355929801232E-2</v>
      </c>
    </row>
    <row r="102" spans="1:8" x14ac:dyDescent="0.25">
      <c r="A102" s="28">
        <v>6</v>
      </c>
      <c r="B102" s="12">
        <v>0.37058301700000001</v>
      </c>
      <c r="C102" s="12">
        <v>1</v>
      </c>
      <c r="D102" s="25">
        <f>SUM(C$97:C102)</f>
        <v>6</v>
      </c>
      <c r="E102" s="25">
        <f t="shared" si="14"/>
        <v>0.2857142857142857</v>
      </c>
      <c r="F102" s="12">
        <f t="shared" si="11"/>
        <v>-0.58822820490792782</v>
      </c>
      <c r="G102" s="12">
        <f t="shared" si="12"/>
        <v>0.27818956408691792</v>
      </c>
      <c r="H102" s="29">
        <f t="shared" si="13"/>
        <v>7.5247216273677808E-3</v>
      </c>
    </row>
    <row r="103" spans="1:8" x14ac:dyDescent="0.25">
      <c r="A103" s="28">
        <v>7</v>
      </c>
      <c r="B103" s="12">
        <v>0.37253457200000001</v>
      </c>
      <c r="C103" s="12">
        <v>1</v>
      </c>
      <c r="D103" s="25">
        <f>SUM(C$97:C103)</f>
        <v>7</v>
      </c>
      <c r="E103" s="25">
        <f t="shared" si="14"/>
        <v>0.33333333333333331</v>
      </c>
      <c r="F103" s="12">
        <f t="shared" si="11"/>
        <v>-0.54308344398096509</v>
      </c>
      <c r="G103" s="12">
        <f t="shared" si="12"/>
        <v>0.29353617558447304</v>
      </c>
      <c r="H103" s="29">
        <f t="shared" si="13"/>
        <v>3.9797157748860279E-2</v>
      </c>
    </row>
    <row r="104" spans="1:8" x14ac:dyDescent="0.25">
      <c r="A104" s="28">
        <v>8</v>
      </c>
      <c r="B104" s="12">
        <v>0.375161884</v>
      </c>
      <c r="C104" s="12">
        <v>1</v>
      </c>
      <c r="D104" s="25">
        <f>SUM(C$97:C104)</f>
        <v>8</v>
      </c>
      <c r="E104" s="25">
        <f t="shared" si="14"/>
        <v>0.38095238095238093</v>
      </c>
      <c r="F104" s="12">
        <f t="shared" si="11"/>
        <v>-0.48230659058941816</v>
      </c>
      <c r="G104" s="12">
        <f t="shared" si="12"/>
        <v>0.31479408306547857</v>
      </c>
      <c r="H104" s="29">
        <f t="shared" si="13"/>
        <v>6.6158297886902362E-2</v>
      </c>
    </row>
    <row r="105" spans="1:8" x14ac:dyDescent="0.25">
      <c r="A105" s="28">
        <v>9</v>
      </c>
      <c r="B105" s="12">
        <v>0.37845617599999998</v>
      </c>
      <c r="C105" s="12">
        <v>1</v>
      </c>
      <c r="D105" s="25">
        <f>SUM(C$97:C105)</f>
        <v>9</v>
      </c>
      <c r="E105" s="25">
        <f t="shared" si="14"/>
        <v>0.42857142857142855</v>
      </c>
      <c r="F105" s="12">
        <f t="shared" si="11"/>
        <v>-0.40610068055172749</v>
      </c>
      <c r="G105" s="12">
        <f t="shared" si="12"/>
        <v>0.34233431286725641</v>
      </c>
      <c r="H105" s="29">
        <f t="shared" si="13"/>
        <v>8.623711570417214E-2</v>
      </c>
    </row>
    <row r="106" spans="1:8" x14ac:dyDescent="0.25">
      <c r="A106" s="28">
        <v>10</v>
      </c>
      <c r="B106" s="12">
        <v>0.39198644199999999</v>
      </c>
      <c r="C106" s="12">
        <v>1</v>
      </c>
      <c r="D106" s="25">
        <f>SUM(C$97:C106)</f>
        <v>10</v>
      </c>
      <c r="E106" s="25">
        <f t="shared" si="14"/>
        <v>0.47619047619047616</v>
      </c>
      <c r="F106" s="12">
        <f t="shared" si="11"/>
        <v>-9.3108925849341398E-2</v>
      </c>
      <c r="G106" s="12">
        <f t="shared" si="12"/>
        <v>0.46290851322026527</v>
      </c>
      <c r="H106" s="29">
        <f t="shared" si="13"/>
        <v>1.3281962970210892E-2</v>
      </c>
    </row>
    <row r="107" spans="1:8" x14ac:dyDescent="0.25">
      <c r="A107" s="28">
        <v>11</v>
      </c>
      <c r="B107" s="12">
        <v>0.39298809000000001</v>
      </c>
      <c r="C107" s="12">
        <v>1</v>
      </c>
      <c r="D107" s="25">
        <f>SUM(C$97:C107)</f>
        <v>11</v>
      </c>
      <c r="E107" s="25">
        <f t="shared" si="14"/>
        <v>0.52380952380952384</v>
      </c>
      <c r="F107" s="12">
        <f t="shared" si="11"/>
        <v>-6.9938090544688705E-2</v>
      </c>
      <c r="G107" s="12">
        <f t="shared" si="12"/>
        <v>0.47212146773536162</v>
      </c>
      <c r="H107" s="29">
        <f t="shared" si="13"/>
        <v>5.1688056074162214E-2</v>
      </c>
    </row>
    <row r="108" spans="1:8" x14ac:dyDescent="0.25">
      <c r="A108" s="28">
        <v>12</v>
      </c>
      <c r="B108" s="12">
        <v>0.39756269900000002</v>
      </c>
      <c r="C108" s="12">
        <v>1</v>
      </c>
      <c r="D108" s="25">
        <f>SUM(C$97:C108)</f>
        <v>12</v>
      </c>
      <c r="E108" s="25">
        <f t="shared" si="14"/>
        <v>0.5714285714285714</v>
      </c>
      <c r="F108" s="12">
        <f t="shared" si="11"/>
        <v>3.5885024683594967E-2</v>
      </c>
      <c r="G108" s="12">
        <f t="shared" si="12"/>
        <v>0.51431298162573702</v>
      </c>
      <c r="H108" s="29">
        <f t="shared" si="13"/>
        <v>5.7115589802834377E-2</v>
      </c>
    </row>
    <row r="109" spans="1:8" x14ac:dyDescent="0.25">
      <c r="A109" s="28">
        <v>13</v>
      </c>
      <c r="B109" s="12">
        <v>0.40095903599999999</v>
      </c>
      <c r="C109" s="12">
        <v>1</v>
      </c>
      <c r="D109" s="25">
        <f>SUM(C$97:C109)</f>
        <v>13</v>
      </c>
      <c r="E109" s="25">
        <f t="shared" si="14"/>
        <v>0.61904761904761907</v>
      </c>
      <c r="F109" s="12">
        <f t="shared" si="11"/>
        <v>0.11445151237797052</v>
      </c>
      <c r="G109" s="12">
        <f t="shared" si="12"/>
        <v>0.54556005937056407</v>
      </c>
      <c r="H109" s="29">
        <f t="shared" si="13"/>
        <v>7.3487559677055003E-2</v>
      </c>
    </row>
    <row r="110" spans="1:8" x14ac:dyDescent="0.25">
      <c r="A110" s="28">
        <v>14</v>
      </c>
      <c r="B110" s="12">
        <v>0.40812117799999997</v>
      </c>
      <c r="C110" s="12">
        <v>1</v>
      </c>
      <c r="D110" s="25">
        <f>SUM(C$97:C110)</f>
        <v>14</v>
      </c>
      <c r="E110" s="25">
        <f t="shared" si="14"/>
        <v>0.66666666666666663</v>
      </c>
      <c r="F110" s="12">
        <f t="shared" si="11"/>
        <v>0.28013128482351218</v>
      </c>
      <c r="G110" s="12">
        <f t="shared" si="12"/>
        <v>0.61031160831438602</v>
      </c>
      <c r="H110" s="29">
        <f t="shared" si="13"/>
        <v>5.6355058352280607E-2</v>
      </c>
    </row>
    <row r="111" spans="1:8" x14ac:dyDescent="0.25">
      <c r="A111" s="28">
        <v>15</v>
      </c>
      <c r="B111" s="12">
        <v>0.41475989699999999</v>
      </c>
      <c r="C111" s="12">
        <v>1</v>
      </c>
      <c r="D111" s="25">
        <f>SUM(C$97:C111)</f>
        <v>15</v>
      </c>
      <c r="E111" s="25">
        <f t="shared" si="14"/>
        <v>0.7142857142857143</v>
      </c>
      <c r="F111" s="12">
        <f t="shared" si="11"/>
        <v>0.43370286344481002</v>
      </c>
      <c r="G111" s="12">
        <f t="shared" si="12"/>
        <v>0.66774788650054262</v>
      </c>
      <c r="H111" s="29">
        <f t="shared" si="13"/>
        <v>4.6537827785171682E-2</v>
      </c>
    </row>
    <row r="112" spans="1:8" x14ac:dyDescent="0.25">
      <c r="A112" s="28">
        <v>16</v>
      </c>
      <c r="B112" s="12">
        <v>0.42133458800000001</v>
      </c>
      <c r="C112" s="12">
        <v>1</v>
      </c>
      <c r="D112" s="25">
        <f>SUM(C$97:C112)</f>
        <v>16</v>
      </c>
      <c r="E112" s="25">
        <f t="shared" si="14"/>
        <v>0.76190476190476186</v>
      </c>
      <c r="F112" s="12">
        <f t="shared" si="11"/>
        <v>0.58579330074412028</v>
      </c>
      <c r="G112" s="12">
        <f t="shared" si="12"/>
        <v>0.72099278689613877</v>
      </c>
      <c r="H112" s="29">
        <f t="shared" si="13"/>
        <v>4.0911975008623092E-2</v>
      </c>
    </row>
    <row r="113" spans="1:8" x14ac:dyDescent="0.25">
      <c r="A113" s="28">
        <v>17</v>
      </c>
      <c r="B113" s="12">
        <v>0.42707900700000001</v>
      </c>
      <c r="C113" s="12">
        <v>1</v>
      </c>
      <c r="D113" s="25">
        <f>SUM(C$97:C113)</f>
        <v>17</v>
      </c>
      <c r="E113" s="25">
        <f t="shared" si="14"/>
        <v>0.80952380952380953</v>
      </c>
      <c r="F113" s="12">
        <f t="shared" si="11"/>
        <v>0.71867729449233819</v>
      </c>
      <c r="G113" s="12">
        <f t="shared" si="12"/>
        <v>0.76383011182383109</v>
      </c>
      <c r="H113" s="29">
        <f t="shared" si="13"/>
        <v>4.5693697699978442E-2</v>
      </c>
    </row>
    <row r="114" spans="1:8" x14ac:dyDescent="0.25">
      <c r="A114" s="28">
        <v>18</v>
      </c>
      <c r="B114" s="12">
        <v>0.44846726999999997</v>
      </c>
      <c r="C114" s="12">
        <v>1</v>
      </c>
      <c r="D114" s="25">
        <f>SUM(C$97:C114)</f>
        <v>18</v>
      </c>
      <c r="E114" s="25">
        <f t="shared" si="14"/>
        <v>0.8571428571428571</v>
      </c>
      <c r="F114" s="12">
        <f t="shared" si="11"/>
        <v>1.2134458353625697</v>
      </c>
      <c r="G114" s="12">
        <f t="shared" si="12"/>
        <v>0.88752029441724711</v>
      </c>
      <c r="H114" s="29">
        <f t="shared" si="13"/>
        <v>3.0377437274390018E-2</v>
      </c>
    </row>
    <row r="115" spans="1:8" x14ac:dyDescent="0.25">
      <c r="A115" s="28">
        <v>19</v>
      </c>
      <c r="B115" s="12">
        <v>0.45623064099999999</v>
      </c>
      <c r="C115" s="12">
        <v>1</v>
      </c>
      <c r="D115" s="25">
        <f>SUM(C$97:C115)</f>
        <v>19</v>
      </c>
      <c r="E115" s="25">
        <f t="shared" si="14"/>
        <v>0.90476190476190477</v>
      </c>
      <c r="F115" s="12">
        <f t="shared" si="11"/>
        <v>1.3930336654684685</v>
      </c>
      <c r="G115" s="12">
        <f t="shared" si="12"/>
        <v>0.91819519470195432</v>
      </c>
      <c r="H115" s="29">
        <f t="shared" si="13"/>
        <v>1.3433289940049553E-2</v>
      </c>
    </row>
    <row r="116" spans="1:8" x14ac:dyDescent="0.25">
      <c r="A116" s="28">
        <v>20</v>
      </c>
      <c r="B116" s="12">
        <v>0.461607928</v>
      </c>
      <c r="C116" s="12">
        <v>1</v>
      </c>
      <c r="D116" s="25">
        <f>SUM(C$97:C116)</f>
        <v>20</v>
      </c>
      <c r="E116" s="25">
        <f t="shared" si="14"/>
        <v>0.95238095238095233</v>
      </c>
      <c r="F116" s="12">
        <f t="shared" si="11"/>
        <v>1.5174249001765172</v>
      </c>
      <c r="G116" s="12">
        <f t="shared" si="12"/>
        <v>0.93542027942088146</v>
      </c>
      <c r="H116" s="29">
        <f t="shared" si="13"/>
        <v>1.6960672960070866E-2</v>
      </c>
    </row>
    <row r="117" spans="1:8" x14ac:dyDescent="0.25">
      <c r="A117" s="28">
        <v>21</v>
      </c>
      <c r="B117" s="12">
        <v>0.47031442200000001</v>
      </c>
      <c r="C117" s="12">
        <v>1</v>
      </c>
      <c r="D117" s="25">
        <f>SUM(C$97:C117)</f>
        <v>21</v>
      </c>
      <c r="E117" s="25">
        <f t="shared" si="14"/>
        <v>1</v>
      </c>
      <c r="F117" s="12">
        <f t="shared" si="11"/>
        <v>1.718829723582487</v>
      </c>
      <c r="G117" s="12">
        <f t="shared" si="12"/>
        <v>0.95717730922530087</v>
      </c>
      <c r="H117" s="29">
        <f t="shared" si="13"/>
        <v>4.2822690774699135E-2</v>
      </c>
    </row>
    <row r="118" spans="1:8" x14ac:dyDescent="0.25">
      <c r="A118" s="28"/>
      <c r="B118" s="12"/>
      <c r="C118" s="25"/>
      <c r="D118" s="25"/>
      <c r="E118" s="25"/>
      <c r="F118" s="12"/>
      <c r="G118" s="12"/>
      <c r="H118" s="29"/>
    </row>
    <row r="119" spans="1:8" x14ac:dyDescent="0.25">
      <c r="A119" s="28" t="s">
        <v>15</v>
      </c>
      <c r="B119" s="12">
        <f>AVERAGE(B97:B117)</f>
        <v>0.39601143152380952</v>
      </c>
      <c r="C119" s="25"/>
      <c r="D119" s="25"/>
      <c r="E119" s="25"/>
      <c r="F119" s="12"/>
      <c r="G119" s="32" t="s">
        <v>39</v>
      </c>
      <c r="H119" s="33">
        <f>MAX(H97:H117)</f>
        <v>8.623711570417214E-2</v>
      </c>
    </row>
    <row r="120" spans="1:8" x14ac:dyDescent="0.25">
      <c r="A120" s="28" t="s">
        <v>32</v>
      </c>
      <c r="B120" s="12">
        <f>STDEV(B97:B117)</f>
        <v>4.3228825669435006E-2</v>
      </c>
      <c r="C120" s="12"/>
      <c r="D120" s="25"/>
      <c r="E120" s="25"/>
      <c r="F120" s="12"/>
      <c r="G120" s="12"/>
      <c r="H120" s="29"/>
    </row>
    <row r="121" spans="1:8" x14ac:dyDescent="0.25">
      <c r="A121" s="28" t="s">
        <v>33</v>
      </c>
      <c r="B121" s="12">
        <f>COUNT(B97:B117)</f>
        <v>21</v>
      </c>
      <c r="C121" s="12"/>
      <c r="D121" s="25"/>
      <c r="E121" s="25"/>
      <c r="F121" s="12"/>
      <c r="G121" s="12"/>
      <c r="H121" s="29"/>
    </row>
    <row r="122" spans="1:8" x14ac:dyDescent="0.25">
      <c r="A122" s="28"/>
      <c r="B122" s="12"/>
      <c r="C122" s="12"/>
      <c r="D122" s="25"/>
      <c r="E122" s="25"/>
      <c r="F122" s="12"/>
      <c r="G122" s="12"/>
      <c r="H122" s="29"/>
    </row>
    <row r="123" spans="1:8" x14ac:dyDescent="0.25">
      <c r="A123" s="37"/>
      <c r="B123" s="12"/>
      <c r="C123" s="12"/>
      <c r="D123" s="25"/>
      <c r="E123" s="25"/>
      <c r="F123" s="12"/>
      <c r="G123" s="12"/>
      <c r="H123" s="29"/>
    </row>
    <row r="124" spans="1:8" x14ac:dyDescent="0.25">
      <c r="A124" s="26" t="s">
        <v>40</v>
      </c>
      <c r="B124" s="27">
        <f>H119</f>
        <v>8.623711570417214E-2</v>
      </c>
      <c r="C124" s="12"/>
      <c r="D124" s="12"/>
      <c r="E124" s="12"/>
      <c r="F124" s="12"/>
      <c r="G124" s="12"/>
      <c r="H124" s="29"/>
    </row>
    <row r="125" spans="1:8" x14ac:dyDescent="0.25">
      <c r="A125" s="28" t="s">
        <v>41</v>
      </c>
      <c r="B125" s="29">
        <f>1.36/SQRT(A117)</f>
        <v>0.29677633072094967</v>
      </c>
      <c r="C125" s="12"/>
      <c r="D125" s="25"/>
      <c r="E125" s="25"/>
      <c r="F125" s="12"/>
      <c r="G125" s="12"/>
      <c r="H125" s="29"/>
    </row>
    <row r="126" spans="1:8" x14ac:dyDescent="0.25">
      <c r="A126" s="28"/>
      <c r="B126" s="29"/>
      <c r="C126" s="12"/>
      <c r="D126" s="25"/>
      <c r="E126" s="25"/>
      <c r="F126" s="12"/>
      <c r="G126" s="12"/>
      <c r="H126" s="29"/>
    </row>
    <row r="127" spans="1:8" ht="30" x14ac:dyDescent="0.25">
      <c r="A127" s="30" t="s">
        <v>42</v>
      </c>
      <c r="B127" s="31" t="s">
        <v>45</v>
      </c>
      <c r="C127" s="38"/>
      <c r="D127" s="39"/>
      <c r="E127" s="39"/>
      <c r="F127" s="38"/>
      <c r="G127" s="38"/>
      <c r="H127" s="40"/>
    </row>
    <row r="128" spans="1:8" x14ac:dyDescent="0.25">
      <c r="C128" s="24"/>
      <c r="D128" s="24"/>
      <c r="E128" s="24"/>
    </row>
    <row r="129" spans="3:5" x14ac:dyDescent="0.25">
      <c r="C129" s="24"/>
      <c r="D129" s="24"/>
      <c r="E129" s="24"/>
    </row>
    <row r="130" spans="3:5" x14ac:dyDescent="0.25">
      <c r="C130" s="24"/>
      <c r="D130" s="24"/>
      <c r="E130" s="24"/>
    </row>
    <row r="131" spans="3:5" x14ac:dyDescent="0.25">
      <c r="C131" s="24"/>
      <c r="D131" s="24"/>
      <c r="E131" s="24"/>
    </row>
    <row r="132" spans="3:5" x14ac:dyDescent="0.25">
      <c r="C132" s="24"/>
      <c r="D132" s="24"/>
      <c r="E132" s="24"/>
    </row>
    <row r="133" spans="3:5" x14ac:dyDescent="0.25">
      <c r="C133" s="24"/>
      <c r="D133" s="24"/>
      <c r="E133" s="24"/>
    </row>
    <row r="134" spans="3:5" x14ac:dyDescent="0.25">
      <c r="C134" s="24"/>
      <c r="D134" s="24"/>
      <c r="E134" s="24"/>
    </row>
    <row r="135" spans="3:5" x14ac:dyDescent="0.25">
      <c r="C135" s="24"/>
      <c r="D135" s="24"/>
      <c r="E135" s="24"/>
    </row>
    <row r="136" spans="3:5" x14ac:dyDescent="0.25">
      <c r="C136" s="24"/>
      <c r="D136" s="24"/>
      <c r="E136" s="24"/>
    </row>
    <row r="137" spans="3:5" x14ac:dyDescent="0.25">
      <c r="C137" s="24"/>
      <c r="D137" s="24"/>
      <c r="E137" s="24"/>
    </row>
    <row r="138" spans="3:5" x14ac:dyDescent="0.25">
      <c r="C138" s="24"/>
      <c r="D138" s="24"/>
      <c r="E138" s="24"/>
    </row>
    <row r="139" spans="3:5" x14ac:dyDescent="0.25">
      <c r="C139" s="24"/>
      <c r="D139" s="24"/>
      <c r="E139" s="24"/>
    </row>
    <row r="140" spans="3:5" x14ac:dyDescent="0.25">
      <c r="C140" s="24"/>
      <c r="D140" s="24"/>
      <c r="E140" s="24"/>
    </row>
    <row r="141" spans="3:5" x14ac:dyDescent="0.25">
      <c r="C141" s="24"/>
      <c r="D141" s="24"/>
      <c r="E141" s="24"/>
    </row>
    <row r="142" spans="3:5" x14ac:dyDescent="0.25">
      <c r="C142" s="24"/>
      <c r="D142" s="24"/>
      <c r="E142" s="24"/>
    </row>
    <row r="143" spans="3:5" x14ac:dyDescent="0.25">
      <c r="C143" s="24"/>
      <c r="D143" s="24"/>
      <c r="E143" s="24"/>
    </row>
    <row r="144" spans="3:5" x14ac:dyDescent="0.25">
      <c r="C144" s="24"/>
      <c r="D144" s="24"/>
      <c r="E144" s="24"/>
    </row>
    <row r="145" spans="3:5" x14ac:dyDescent="0.25">
      <c r="C145" s="24"/>
      <c r="D145" s="24"/>
      <c r="E145" s="24"/>
    </row>
    <row r="146" spans="3:5" x14ac:dyDescent="0.25">
      <c r="C146" s="24"/>
      <c r="D146" s="24"/>
      <c r="E146" s="24"/>
    </row>
    <row r="147" spans="3:5" x14ac:dyDescent="0.25">
      <c r="C147" s="24"/>
      <c r="D147" s="24"/>
      <c r="E147" s="24"/>
    </row>
    <row r="148" spans="3:5" x14ac:dyDescent="0.25">
      <c r="C148" s="24"/>
      <c r="D148" s="24"/>
      <c r="E148" s="24"/>
    </row>
    <row r="149" spans="3:5" x14ac:dyDescent="0.25">
      <c r="C149" s="24"/>
      <c r="D149" s="24"/>
      <c r="E149" s="24"/>
    </row>
    <row r="150" spans="3:5" x14ac:dyDescent="0.25">
      <c r="C150" s="24"/>
      <c r="D150" s="24"/>
      <c r="E150" s="24"/>
    </row>
    <row r="151" spans="3:5" x14ac:dyDescent="0.25">
      <c r="C151" s="24"/>
      <c r="D151" s="24"/>
      <c r="E151" s="24"/>
    </row>
    <row r="152" spans="3:5" x14ac:dyDescent="0.25">
      <c r="C152" s="24"/>
      <c r="D152" s="24"/>
      <c r="E152" s="24"/>
    </row>
    <row r="153" spans="3:5" x14ac:dyDescent="0.25">
      <c r="C153" s="24"/>
      <c r="D153" s="24"/>
      <c r="E153" s="24"/>
    </row>
    <row r="154" spans="3:5" x14ac:dyDescent="0.25">
      <c r="C154" s="24"/>
      <c r="D154" s="24"/>
      <c r="E154" s="24"/>
    </row>
    <row r="155" spans="3:5" x14ac:dyDescent="0.25">
      <c r="C155" s="24"/>
      <c r="D155" s="24"/>
      <c r="E155" s="24"/>
    </row>
    <row r="156" spans="3:5" x14ac:dyDescent="0.25">
      <c r="C156" s="24"/>
      <c r="D156" s="24"/>
      <c r="E156" s="24"/>
    </row>
    <row r="157" spans="3:5" x14ac:dyDescent="0.25">
      <c r="C157" s="24"/>
      <c r="D157" s="24"/>
      <c r="E157" s="24"/>
    </row>
    <row r="158" spans="3:5" x14ac:dyDescent="0.25">
      <c r="C158" s="24"/>
      <c r="D158" s="24"/>
      <c r="E158" s="24"/>
    </row>
    <row r="159" spans="3:5" x14ac:dyDescent="0.25">
      <c r="C159" s="24"/>
      <c r="D159" s="24"/>
      <c r="E159" s="24"/>
    </row>
    <row r="160" spans="3:5" x14ac:dyDescent="0.25">
      <c r="C160" s="24"/>
      <c r="D160" s="24"/>
      <c r="E160" s="24"/>
    </row>
  </sheetData>
  <sortState xmlns:xlrd2="http://schemas.microsoft.com/office/spreadsheetml/2017/richdata2" ref="B97:B117">
    <sortCondition ref="B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Ujjwal Tamhankar</cp:lastModifiedBy>
  <dcterms:created xsi:type="dcterms:W3CDTF">2020-02-12T16:08:33Z</dcterms:created>
  <dcterms:modified xsi:type="dcterms:W3CDTF">2020-02-12T17:13:12Z</dcterms:modified>
</cp:coreProperties>
</file>